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Suli\VI félév\kutatásmódszertan 2\"/>
    </mc:Choice>
  </mc:AlternateContent>
  <bookViews>
    <workbookView xWindow="0" yWindow="0" windowWidth="7965" windowHeight="3120" activeTab="5"/>
  </bookViews>
  <sheets>
    <sheet name="Munka1" sheetId="1" r:id="rId1"/>
    <sheet name="házi 1" sheetId="5" r:id="rId2"/>
    <sheet name="Munka2" sheetId="2" r:id="rId3"/>
    <sheet name="házi 2" sheetId="4" r:id="rId4"/>
    <sheet name="Munka3" sheetId="3" r:id="rId5"/>
    <sheet name="házi 3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6" l="1"/>
  <c r="D22" i="6"/>
  <c r="E22" i="6"/>
  <c r="E23" i="6" s="1"/>
  <c r="E24" i="6" s="1"/>
  <c r="E25" i="6" s="1"/>
  <c r="C23" i="6"/>
  <c r="C24" i="6" s="1"/>
  <c r="C25" i="6" s="1"/>
  <c r="D23" i="6"/>
  <c r="D24" i="6"/>
  <c r="D25" i="6" s="1"/>
  <c r="C29" i="6"/>
  <c r="C30" i="6" s="1"/>
  <c r="C31" i="6" s="1"/>
  <c r="C32" i="6" s="1"/>
  <c r="C33" i="6" s="1"/>
  <c r="D29" i="6"/>
  <c r="D30" i="6" s="1"/>
  <c r="D31" i="6" s="1"/>
  <c r="D32" i="6" s="1"/>
  <c r="D33" i="6" s="1"/>
  <c r="E29" i="6"/>
  <c r="E30" i="6"/>
  <c r="E31" i="6" s="1"/>
  <c r="E32" i="6" s="1"/>
  <c r="C15" i="6"/>
  <c r="D15" i="6"/>
  <c r="D16" i="6" s="1"/>
  <c r="D17" i="6" s="1"/>
  <c r="D18" i="6" s="1"/>
  <c r="E15" i="6"/>
  <c r="E16" i="6" s="1"/>
  <c r="E17" i="6" s="1"/>
  <c r="E18" i="6" s="1"/>
  <c r="C16" i="6"/>
  <c r="C17" i="6" s="1"/>
  <c r="C18" i="6" s="1"/>
  <c r="C8" i="6"/>
  <c r="D8" i="6"/>
  <c r="E8" i="6"/>
  <c r="E9" i="6" s="1"/>
  <c r="E10" i="6" s="1"/>
  <c r="E11" i="6" s="1"/>
  <c r="C9" i="6"/>
  <c r="C10" i="6" s="1"/>
  <c r="C11" i="6" s="1"/>
  <c r="D9" i="6"/>
  <c r="D10" i="6"/>
  <c r="D11" i="6" s="1"/>
  <c r="B9" i="6"/>
  <c r="B10" i="6" s="1"/>
  <c r="B11" i="6" s="1"/>
  <c r="B34" i="6"/>
  <c r="B33" i="6"/>
  <c r="B32" i="6"/>
  <c r="B31" i="6"/>
  <c r="B30" i="6"/>
  <c r="B29" i="6"/>
  <c r="B27" i="6"/>
  <c r="B26" i="6"/>
  <c r="B25" i="6"/>
  <c r="B24" i="6"/>
  <c r="B23" i="6"/>
  <c r="B22" i="6"/>
  <c r="B20" i="6"/>
  <c r="B19" i="6"/>
  <c r="B18" i="6"/>
  <c r="B17" i="6"/>
  <c r="B16" i="6"/>
  <c r="B15" i="6"/>
  <c r="B8" i="6"/>
  <c r="B6" i="6"/>
  <c r="C6" i="6"/>
  <c r="D6" i="6"/>
  <c r="E6" i="6"/>
  <c r="F6" i="6"/>
  <c r="F5" i="6"/>
  <c r="F4" i="6"/>
  <c r="F3" i="6"/>
  <c r="F2" i="6"/>
  <c r="C6" i="4"/>
  <c r="C7" i="4"/>
  <c r="C8" i="4" s="1"/>
  <c r="C9" i="4" s="1"/>
  <c r="C13" i="4"/>
  <c r="C14" i="4"/>
  <c r="C15" i="4" s="1"/>
  <c r="C16" i="4" s="1"/>
  <c r="B18" i="4"/>
  <c r="B17" i="4"/>
  <c r="B11" i="4"/>
  <c r="B10" i="4"/>
  <c r="B16" i="4"/>
  <c r="B9" i="4"/>
  <c r="B15" i="4"/>
  <c r="B8" i="4"/>
  <c r="B14" i="4"/>
  <c r="B7" i="4"/>
  <c r="B13" i="4"/>
  <c r="B6" i="4"/>
  <c r="C4" i="4"/>
  <c r="B4" i="4"/>
  <c r="D3" i="4"/>
  <c r="D2" i="4"/>
  <c r="D4" i="4" s="1"/>
  <c r="C26" i="5"/>
  <c r="C27" i="5"/>
  <c r="B27" i="5"/>
  <c r="B26" i="5"/>
  <c r="C19" i="5"/>
  <c r="C20" i="5"/>
  <c r="B20" i="5"/>
  <c r="B19" i="5"/>
  <c r="C12" i="5"/>
  <c r="C13" i="5"/>
  <c r="B13" i="5"/>
  <c r="B12" i="5"/>
  <c r="C25" i="5"/>
  <c r="B25" i="5"/>
  <c r="C18" i="5"/>
  <c r="B18" i="5"/>
  <c r="C11" i="5"/>
  <c r="B11" i="5"/>
  <c r="C24" i="5"/>
  <c r="B24" i="5"/>
  <c r="C17" i="5"/>
  <c r="B17" i="5"/>
  <c r="C10" i="5"/>
  <c r="B10" i="5"/>
  <c r="C23" i="5"/>
  <c r="C16" i="5"/>
  <c r="B23" i="5"/>
  <c r="B16" i="5"/>
  <c r="C9" i="5"/>
  <c r="B9" i="5"/>
  <c r="C22" i="5"/>
  <c r="B22" i="5"/>
  <c r="C15" i="5"/>
  <c r="B15" i="5"/>
  <c r="C8" i="5"/>
  <c r="B8" i="5"/>
  <c r="C5" i="5"/>
  <c r="B5" i="5"/>
  <c r="D4" i="5"/>
  <c r="D3" i="5"/>
  <c r="D2" i="5"/>
  <c r="D5" i="5" s="1"/>
  <c r="H19" i="3"/>
  <c r="H17" i="3"/>
  <c r="C17" i="3"/>
  <c r="D17" i="3"/>
  <c r="E17" i="3"/>
  <c r="C18" i="3"/>
  <c r="D18" i="3"/>
  <c r="E18" i="3"/>
  <c r="C19" i="3"/>
  <c r="D19" i="3"/>
  <c r="E19" i="3"/>
  <c r="C20" i="3"/>
  <c r="D20" i="3"/>
  <c r="E20" i="3"/>
  <c r="B18" i="3"/>
  <c r="B19" i="3"/>
  <c r="B20" i="3"/>
  <c r="B17" i="3"/>
  <c r="C14" i="3"/>
  <c r="D14" i="3"/>
  <c r="E14" i="3"/>
  <c r="C13" i="3"/>
  <c r="D13" i="3"/>
  <c r="E13" i="3"/>
  <c r="C12" i="3"/>
  <c r="D12" i="3"/>
  <c r="E12" i="3"/>
  <c r="B12" i="3"/>
  <c r="B13" i="3"/>
  <c r="B14" i="3"/>
  <c r="C11" i="3"/>
  <c r="D11" i="3"/>
  <c r="E11" i="3"/>
  <c r="B11" i="3"/>
  <c r="C8" i="3"/>
  <c r="D8" i="3"/>
  <c r="E8" i="3"/>
  <c r="B8" i="3"/>
  <c r="F3" i="3"/>
  <c r="F4" i="3"/>
  <c r="F5" i="3"/>
  <c r="F2" i="3"/>
  <c r="C6" i="3"/>
  <c r="D6" i="3"/>
  <c r="E6" i="3"/>
  <c r="B6" i="3"/>
  <c r="F6" i="3" s="1"/>
  <c r="E27" i="6" l="1"/>
  <c r="E26" i="6"/>
  <c r="E33" i="6"/>
  <c r="E34" i="6"/>
  <c r="D27" i="6"/>
  <c r="D26" i="6"/>
  <c r="C26" i="6"/>
  <c r="C27" i="6"/>
  <c r="D34" i="6"/>
  <c r="C34" i="6"/>
  <c r="E20" i="6"/>
  <c r="E19" i="6"/>
  <c r="D20" i="6"/>
  <c r="D19" i="6"/>
  <c r="C19" i="6"/>
  <c r="C20" i="6"/>
  <c r="E13" i="6"/>
  <c r="E12" i="6"/>
  <c r="C12" i="6"/>
  <c r="C13" i="6"/>
  <c r="D13" i="6"/>
  <c r="D12" i="6"/>
  <c r="B13" i="6"/>
  <c r="B12" i="6"/>
  <c r="C10" i="4"/>
  <c r="C11" i="4"/>
  <c r="C17" i="4"/>
  <c r="C18" i="4"/>
  <c r="B18" i="2"/>
  <c r="B17" i="2"/>
  <c r="C15" i="2"/>
  <c r="C14" i="2"/>
  <c r="B15" i="2"/>
  <c r="B14" i="2"/>
  <c r="C10" i="2"/>
  <c r="C9" i="2"/>
  <c r="B9" i="2"/>
  <c r="B10" i="2"/>
  <c r="C5" i="2"/>
  <c r="B5" i="2"/>
  <c r="C4" i="2"/>
  <c r="B4" i="2"/>
  <c r="D4" i="2"/>
  <c r="D3" i="2"/>
  <c r="D2" i="2"/>
  <c r="E35" i="1"/>
  <c r="E32" i="1"/>
  <c r="C32" i="1"/>
  <c r="C33" i="1"/>
  <c r="C34" i="1"/>
  <c r="B34" i="1"/>
  <c r="B33" i="1"/>
  <c r="B32" i="1"/>
  <c r="C27" i="1"/>
  <c r="C26" i="1"/>
  <c r="C25" i="1"/>
  <c r="B27" i="1"/>
  <c r="B26" i="1"/>
  <c r="D20" i="1"/>
  <c r="B21" i="1" s="1"/>
  <c r="B25" i="1" s="1"/>
  <c r="C20" i="1"/>
  <c r="C21" i="1" s="1"/>
  <c r="B20" i="1"/>
  <c r="D18" i="1"/>
  <c r="D19" i="1"/>
  <c r="D17" i="1"/>
</calcChain>
</file>

<file path=xl/sharedStrings.xml><?xml version="1.0" encoding="utf-8"?>
<sst xmlns="http://schemas.openxmlformats.org/spreadsheetml/2006/main" count="152" uniqueCount="47">
  <si>
    <t>megfigyelt csoport</t>
  </si>
  <si>
    <t>otthon ápoltak</t>
  </si>
  <si>
    <t>krónikus osztályon ápolták</t>
  </si>
  <si>
    <t>A</t>
  </si>
  <si>
    <t>B</t>
  </si>
  <si>
    <t>C</t>
  </si>
  <si>
    <t>összesen</t>
  </si>
  <si>
    <t>gyakoriság</t>
  </si>
  <si>
    <t>várható csoport</t>
  </si>
  <si>
    <t>Khi négyzet csoport</t>
  </si>
  <si>
    <t>khi2</t>
  </si>
  <si>
    <t>p érték</t>
  </si>
  <si>
    <t>ha p kisebb mint 0,05 akkor szignifikáns a különbség</t>
  </si>
  <si>
    <t>ha p nagyobb mint 0,05 akkor nincs szignifikáns kapcsolat</t>
  </si>
  <si>
    <t>szűrésen résztvett</t>
  </si>
  <si>
    <t>szűrésen nem vett részt</t>
  </si>
  <si>
    <t>fiatalabb korosztály</t>
  </si>
  <si>
    <t>idősebb korosztály</t>
  </si>
  <si>
    <t>khi2 csoport</t>
  </si>
  <si>
    <t>p&lt;0,05</t>
  </si>
  <si>
    <t>p&lt;0,001</t>
  </si>
  <si>
    <t>bölcsödés gyermekek</t>
  </si>
  <si>
    <t>óvodás</t>
  </si>
  <si>
    <t>ált. iskola</t>
  </si>
  <si>
    <t>közép isk.</t>
  </si>
  <si>
    <t>alma</t>
  </si>
  <si>
    <t>körte</t>
  </si>
  <si>
    <t>narancs</t>
  </si>
  <si>
    <t>nincs</t>
  </si>
  <si>
    <t>várható csoportok</t>
  </si>
  <si>
    <t>kh2</t>
  </si>
  <si>
    <t>khi2 szum</t>
  </si>
  <si>
    <t>szum</t>
  </si>
  <si>
    <t>variancia</t>
  </si>
  <si>
    <t>SD</t>
  </si>
  <si>
    <t>1,96 SD</t>
  </si>
  <si>
    <t>alsó MT</t>
  </si>
  <si>
    <t>felső MT</t>
  </si>
  <si>
    <t>gyakoriság A</t>
  </si>
  <si>
    <t>gyakoriság B</t>
  </si>
  <si>
    <t>gyakoriság C</t>
  </si>
  <si>
    <t>gyakoriságfiatalabb korosztály</t>
  </si>
  <si>
    <t>gyakoriság idősebb korosztály</t>
  </si>
  <si>
    <t>gyakoriság bölcsődés</t>
  </si>
  <si>
    <t>gyakoriság óvodás</t>
  </si>
  <si>
    <t>gyakoriság ált. iskola</t>
  </si>
  <si>
    <t>gyakoriság közép isk.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</si>
</sst>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0" fontId="1" fillId="0" borderId="0" xfId="0" applyFont="1"/>
    <xf numFmtId="165" fontId="0" fillId="0" borderId="0" xfId="0" applyNumberFormat="1"/>
    <xf numFmtId="0" fontId="0" fillId="3" borderId="0" xfId="0" applyFill="1"/>
    <xf numFmtId="0" fontId="0" fillId="4" borderId="1" xfId="0" applyFill="1" applyBorder="1"/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0" fillId="0" borderId="2" xfId="0" applyNumberFormat="1" applyBorder="1"/>
    <xf numFmtId="2" fontId="0" fillId="0" borderId="0" xfId="0" applyNumberFormat="1" applyBorder="1"/>
    <xf numFmtId="0" fontId="0" fillId="0" borderId="0" xfId="0" applyBorder="1"/>
    <xf numFmtId="10" fontId="0" fillId="4" borderId="1" xfId="0" applyNumberFormat="1" applyFill="1" applyBorder="1"/>
    <xf numFmtId="10" fontId="0" fillId="4" borderId="2" xfId="0" applyNumberFormat="1" applyFill="1" applyBorder="1"/>
    <xf numFmtId="0" fontId="0" fillId="5" borderId="1" xfId="0" applyFill="1" applyBorder="1"/>
    <xf numFmtId="10" fontId="0" fillId="5" borderId="1" xfId="0" applyNumberFormat="1" applyFill="1" applyBorder="1"/>
    <xf numFmtId="10" fontId="0" fillId="5" borderId="2" xfId="0" applyNumberFormat="1" applyFill="1" applyBorder="1"/>
    <xf numFmtId="0" fontId="0" fillId="6" borderId="1" xfId="0" applyFill="1" applyBorder="1"/>
    <xf numFmtId="10" fontId="0" fillId="6" borderId="1" xfId="0" applyNumberFormat="1" applyFill="1" applyBorder="1"/>
    <xf numFmtId="0" fontId="0" fillId="7" borderId="1" xfId="0" applyFill="1" applyBorder="1"/>
    <xf numFmtId="10" fontId="0" fillId="7" borderId="1" xfId="0" applyNumberFormat="1" applyFill="1" applyBorder="1"/>
    <xf numFmtId="10" fontId="0" fillId="7" borderId="2" xfId="0" applyNumberFormat="1" applyFill="1" applyBorder="1"/>
    <xf numFmtId="164" fontId="0" fillId="7" borderId="1" xfId="0" applyNumberFormat="1" applyFill="1" applyBorder="1"/>
    <xf numFmtId="2" fontId="0" fillId="7" borderId="1" xfId="0" applyNumberFormat="1" applyFill="1" applyBorder="1"/>
    <xf numFmtId="164" fontId="0" fillId="5" borderId="1" xfId="0" applyNumberFormat="1" applyFill="1" applyBorder="1"/>
    <xf numFmtId="2" fontId="0" fillId="5" borderId="1" xfId="0" applyNumberFormat="1" applyFill="1" applyBorder="1"/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8" borderId="1" xfId="0" applyFill="1" applyBorder="1"/>
    <xf numFmtId="0" fontId="0" fillId="8" borderId="0" xfId="0" applyFill="1"/>
    <xf numFmtId="10" fontId="0" fillId="8" borderId="1" xfId="0" applyNumberFormat="1" applyFill="1" applyBorder="1"/>
    <xf numFmtId="0" fontId="0" fillId="4" borderId="0" xfId="0" applyFill="1"/>
    <xf numFmtId="0" fontId="0" fillId="7" borderId="0" xfId="0" applyFill="1"/>
    <xf numFmtId="0" fontId="0" fillId="5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45603674540682"/>
          <c:y val="0.12442184310294549"/>
          <c:w val="0.82109951881014875"/>
          <c:h val="0.758919510061242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'házi 1'!$A$8</c:f>
              <c:strCache>
                <c:ptCount val="1"/>
                <c:pt idx="0">
                  <c:v>gyakoriság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'házi 1'!$B$11:$C$11</c:f>
                <c:numCache>
                  <c:formatCode>General</c:formatCode>
                  <c:ptCount val="2"/>
                  <c:pt idx="0">
                    <c:v>7.0477147516065805E-2</c:v>
                  </c:pt>
                  <c:pt idx="1">
                    <c:v>5.5421258081247239E-2</c:v>
                  </c:pt>
                </c:numCache>
              </c:numRef>
            </c:plus>
            <c:minus>
              <c:numRef>
                <c:f>'házi 1'!$B$11:$C$11</c:f>
                <c:numCache>
                  <c:formatCode>General</c:formatCode>
                  <c:ptCount val="2"/>
                  <c:pt idx="0">
                    <c:v>7.0477147516065805E-2</c:v>
                  </c:pt>
                  <c:pt idx="1">
                    <c:v>5.5421258081247239E-2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'házi 1'!$B$1:$C$1</c:f>
              <c:strCache>
                <c:ptCount val="2"/>
                <c:pt idx="0">
                  <c:v>otthon ápoltak</c:v>
                </c:pt>
                <c:pt idx="1">
                  <c:v>krónikus osztályon ápolták</c:v>
                </c:pt>
              </c:strCache>
            </c:strRef>
          </c:cat>
          <c:val>
            <c:numRef>
              <c:f>'házi 1'!$B$8:$C$8</c:f>
              <c:numCache>
                <c:formatCode>0.00%</c:formatCode>
                <c:ptCount val="2"/>
                <c:pt idx="0">
                  <c:v>0.13978494623655913</c:v>
                </c:pt>
                <c:pt idx="1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D-43BD-A2CC-E9EF4EC2DC8B}"/>
            </c:ext>
          </c:extLst>
        </c:ser>
        <c:ser>
          <c:idx val="2"/>
          <c:order val="1"/>
          <c:tx>
            <c:strRef>
              <c:f>'házi 1'!$A$15</c:f>
              <c:strCache>
                <c:ptCount val="1"/>
                <c:pt idx="0">
                  <c:v>gyakoriság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'házi 1'!$B$18:$C$18</c:f>
                <c:numCache>
                  <c:formatCode>General</c:formatCode>
                  <c:ptCount val="2"/>
                  <c:pt idx="0">
                    <c:v>9.3232502720361835E-2</c:v>
                  </c:pt>
                  <c:pt idx="1">
                    <c:v>6.8741610367075268E-2</c:v>
                  </c:pt>
                </c:numCache>
              </c:numRef>
            </c:plus>
            <c:minus>
              <c:numRef>
                <c:f>'házi 1'!$B$18:$C$18</c:f>
                <c:numCache>
                  <c:formatCode>General</c:formatCode>
                  <c:ptCount val="2"/>
                  <c:pt idx="0">
                    <c:v>9.3232502720361835E-2</c:v>
                  </c:pt>
                  <c:pt idx="1">
                    <c:v>6.8741610367075268E-2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'házi 1'!$B$1:$C$1</c:f>
              <c:strCache>
                <c:ptCount val="2"/>
                <c:pt idx="0">
                  <c:v>otthon ápoltak</c:v>
                </c:pt>
                <c:pt idx="1">
                  <c:v>krónikus osztályon ápolták</c:v>
                </c:pt>
              </c:strCache>
            </c:strRef>
          </c:cat>
          <c:val>
            <c:numRef>
              <c:f>'házi 1'!$B$15:$C$15</c:f>
              <c:numCache>
                <c:formatCode>0.00%</c:formatCode>
                <c:ptCount val="2"/>
                <c:pt idx="0">
                  <c:v>0.30107526881720431</c:v>
                </c:pt>
                <c:pt idx="1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0D-43BD-A2CC-E9EF4EC2DC8B}"/>
            </c:ext>
          </c:extLst>
        </c:ser>
        <c:ser>
          <c:idx val="3"/>
          <c:order val="2"/>
          <c:tx>
            <c:strRef>
              <c:f>'házi 1'!$A$22</c:f>
              <c:strCache>
                <c:ptCount val="1"/>
                <c:pt idx="0">
                  <c:v>gyakoriság 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'házi 1'!$B$25:$C$25</c:f>
                <c:numCache>
                  <c:formatCode>General</c:formatCode>
                  <c:ptCount val="2"/>
                  <c:pt idx="0">
                    <c:v>0.10090791871851618</c:v>
                  </c:pt>
                  <c:pt idx="1">
                    <c:v>8.1336170270072977E-2</c:v>
                  </c:pt>
                </c:numCache>
              </c:numRef>
            </c:plus>
            <c:minus>
              <c:numRef>
                <c:f>'házi 1'!$B$25:$C$25</c:f>
                <c:numCache>
                  <c:formatCode>General</c:formatCode>
                  <c:ptCount val="2"/>
                  <c:pt idx="0">
                    <c:v>0.10090791871851618</c:v>
                  </c:pt>
                  <c:pt idx="1">
                    <c:v>8.1336170270072977E-2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'házi 1'!$B$1:$C$1</c:f>
              <c:strCache>
                <c:ptCount val="2"/>
                <c:pt idx="0">
                  <c:v>otthon ápoltak</c:v>
                </c:pt>
                <c:pt idx="1">
                  <c:v>krónikus osztályon ápolták</c:v>
                </c:pt>
              </c:strCache>
            </c:strRef>
          </c:cat>
          <c:val>
            <c:numRef>
              <c:f>'házi 1'!$B$22:$C$22</c:f>
              <c:numCache>
                <c:formatCode>0.00%</c:formatCode>
                <c:ptCount val="2"/>
                <c:pt idx="0">
                  <c:v>0.55913978494623651</c:v>
                </c:pt>
                <c:pt idx="1">
                  <c:v>0.72413793103448276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0D-43BD-A2CC-E9EF4EC2D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750936"/>
        <c:axId val="269749624"/>
      </c:barChart>
      <c:catAx>
        <c:axId val="269750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(ápolás helye)</a:t>
                </a:r>
              </a:p>
            </c:rich>
          </c:tx>
          <c:layout>
            <c:manualLayout>
              <c:xMode val="edge"/>
              <c:yMode val="edge"/>
              <c:x val="0.7982556867891513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9749624"/>
        <c:crosses val="autoZero"/>
        <c:auto val="1"/>
        <c:lblAlgn val="ctr"/>
        <c:lblOffset val="100"/>
        <c:noMultiLvlLbl val="0"/>
      </c:catAx>
      <c:valAx>
        <c:axId val="26974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(%)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2.19254884806066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975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14654418197727"/>
          <c:y val="1.909667541557301E-2"/>
          <c:w val="0.5561511373578302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7484623371665"/>
          <c:y val="0.11669822522184727"/>
          <c:w val="0.76277906399113571"/>
          <c:h val="0.743707974003249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'házi 2'!$A$6</c:f>
              <c:strCache>
                <c:ptCount val="1"/>
                <c:pt idx="0">
                  <c:v>gyakoriságfiatalabb korosztály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'házi 2'!$B$9:$C$9</c:f>
                <c:numCache>
                  <c:formatCode>General</c:formatCode>
                  <c:ptCount val="2"/>
                  <c:pt idx="0">
                    <c:v>9.1364687053616458E-2</c:v>
                  </c:pt>
                  <c:pt idx="1">
                    <c:v>8.5156106651255475E-2</c:v>
                  </c:pt>
                </c:numCache>
              </c:numRef>
            </c:plus>
            <c:minus>
              <c:numRef>
                <c:f>'házi 2'!$B$9:$C$9</c:f>
                <c:numCache>
                  <c:formatCode>General</c:formatCode>
                  <c:ptCount val="2"/>
                  <c:pt idx="0">
                    <c:v>9.1364687053616458E-2</c:v>
                  </c:pt>
                  <c:pt idx="1">
                    <c:v>8.5156106651255475E-2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'házi 2'!$B$1:$C$1</c:f>
              <c:strCache>
                <c:ptCount val="2"/>
                <c:pt idx="0">
                  <c:v>szűrésen résztvett</c:v>
                </c:pt>
                <c:pt idx="1">
                  <c:v>szűrésen nem vett részt</c:v>
                </c:pt>
              </c:strCache>
            </c:strRef>
          </c:cat>
          <c:val>
            <c:numRef>
              <c:f>'házi 2'!$B$6:$C$6</c:f>
              <c:numCache>
                <c:formatCode>0.00%</c:formatCode>
                <c:ptCount val="2"/>
                <c:pt idx="0">
                  <c:v>0.61467889908256879</c:v>
                </c:pt>
                <c:pt idx="1">
                  <c:v>0.30357142857142855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F3-47AA-B31B-7E52C9A396AE}"/>
            </c:ext>
          </c:extLst>
        </c:ser>
        <c:ser>
          <c:idx val="2"/>
          <c:order val="1"/>
          <c:tx>
            <c:strRef>
              <c:f>'házi 2'!$A$13</c:f>
              <c:strCache>
                <c:ptCount val="1"/>
                <c:pt idx="0">
                  <c:v>gyakoriság idősebb korosztály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'házi 2'!$B$15:$C$15</c:f>
                <c:numCache>
                  <c:formatCode>General</c:formatCode>
                  <c:ptCount val="2"/>
                  <c:pt idx="0">
                    <c:v>4.6614636251845136E-2</c:v>
                  </c:pt>
                  <c:pt idx="1">
                    <c:v>4.3446993189416069E-2</c:v>
                  </c:pt>
                </c:numCache>
              </c:numRef>
            </c:plus>
            <c:minus>
              <c:numRef>
                <c:f>'házi 2'!$B$16:$C$16</c:f>
                <c:numCache>
                  <c:formatCode>General</c:formatCode>
                  <c:ptCount val="2"/>
                  <c:pt idx="0">
                    <c:v>9.1364687053616458E-2</c:v>
                  </c:pt>
                  <c:pt idx="1">
                    <c:v>8.5156106651255489E-2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'házi 2'!$B$1:$C$1</c:f>
              <c:strCache>
                <c:ptCount val="2"/>
                <c:pt idx="0">
                  <c:v>szűrésen résztvett</c:v>
                </c:pt>
                <c:pt idx="1">
                  <c:v>szűrésen nem vett részt</c:v>
                </c:pt>
              </c:strCache>
            </c:strRef>
          </c:cat>
          <c:val>
            <c:numRef>
              <c:f>'házi 2'!$B$13:$C$13</c:f>
              <c:numCache>
                <c:formatCode>0.00%</c:formatCode>
                <c:ptCount val="2"/>
                <c:pt idx="0">
                  <c:v>0.38532110091743121</c:v>
                </c:pt>
                <c:pt idx="1">
                  <c:v>0.6964285714285714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F3-47AA-B31B-7E52C9A39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848552"/>
        <c:axId val="452848880"/>
      </c:barChart>
      <c:catAx>
        <c:axId val="452848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(szűrésen való részvétel)</a:t>
                </a:r>
              </a:p>
            </c:rich>
          </c:tx>
          <c:layout>
            <c:manualLayout>
              <c:xMode val="edge"/>
              <c:yMode val="edge"/>
              <c:x val="0.78917662319237125"/>
              <c:y val="0.93262154730658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2848880"/>
        <c:crosses val="autoZero"/>
        <c:auto val="1"/>
        <c:lblAlgn val="ctr"/>
        <c:lblOffset val="100"/>
        <c:noMultiLvlLbl val="0"/>
      </c:catAx>
      <c:valAx>
        <c:axId val="45284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(%)</a:t>
                </a:r>
              </a:p>
            </c:rich>
          </c:tx>
          <c:layout>
            <c:manualLayout>
              <c:xMode val="edge"/>
              <c:yMode val="edge"/>
              <c:x val="4.0015816945006936E-2"/>
              <c:y val="3.77484064491938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2848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22249921462521"/>
          <c:y val="2.4305086864141946E-2"/>
          <c:w val="0.73862336234119974"/>
          <c:h val="6.6964754405699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48822526216484E-2"/>
          <c:y val="0.12067696835908756"/>
          <c:w val="0.85505537614249816"/>
          <c:h val="0.74371336033326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'házi 3'!$A$8</c:f>
              <c:strCache>
                <c:ptCount val="1"/>
                <c:pt idx="0">
                  <c:v>gyakoriság bölcsődés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'házi 3'!$B$11:$E$11</c:f>
                <c:numCache>
                  <c:formatCode>General</c:formatCode>
                  <c:ptCount val="4"/>
                  <c:pt idx="0">
                    <c:v>4.6955329921439304E-2</c:v>
                  </c:pt>
                  <c:pt idx="1">
                    <c:v>5.6745583382462016E-2</c:v>
                  </c:pt>
                  <c:pt idx="2">
                    <c:v>6.4056783281515164E-2</c:v>
                  </c:pt>
                  <c:pt idx="3">
                    <c:v>7.620115222396967E-2</c:v>
                  </c:pt>
                </c:numCache>
              </c:numRef>
            </c:plus>
            <c:minus>
              <c:numRef>
                <c:f>'házi 3'!$B$11:$E$11</c:f>
                <c:numCache>
                  <c:formatCode>General</c:formatCode>
                  <c:ptCount val="4"/>
                  <c:pt idx="0">
                    <c:v>4.6955329921439304E-2</c:v>
                  </c:pt>
                  <c:pt idx="1">
                    <c:v>5.6745583382462016E-2</c:v>
                  </c:pt>
                  <c:pt idx="2">
                    <c:v>6.4056783281515164E-2</c:v>
                  </c:pt>
                  <c:pt idx="3">
                    <c:v>7.620115222396967E-2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'házi 3'!$B$1:$E$1</c:f>
              <c:strCache>
                <c:ptCount val="4"/>
                <c:pt idx="0">
                  <c:v>alma</c:v>
                </c:pt>
                <c:pt idx="1">
                  <c:v>körte</c:v>
                </c:pt>
                <c:pt idx="2">
                  <c:v>narancs</c:v>
                </c:pt>
                <c:pt idx="3">
                  <c:v>nincs</c:v>
                </c:pt>
              </c:strCache>
            </c:strRef>
          </c:cat>
          <c:val>
            <c:numRef>
              <c:f>'házi 3'!$B$8:$E$8</c:f>
              <c:numCache>
                <c:formatCode>0.00%</c:formatCode>
                <c:ptCount val="4"/>
                <c:pt idx="0">
                  <c:v>0.17716535433070865</c:v>
                </c:pt>
                <c:pt idx="1">
                  <c:v>0.12781954887218044</c:v>
                </c:pt>
                <c:pt idx="2">
                  <c:v>0.21875</c:v>
                </c:pt>
                <c:pt idx="3">
                  <c:v>0.33783783783783783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E-4DC8-80A9-10F4733E2889}"/>
            </c:ext>
          </c:extLst>
        </c:ser>
        <c:ser>
          <c:idx val="1"/>
          <c:order val="1"/>
          <c:tx>
            <c:strRef>
              <c:f>'házi 3'!$A$15</c:f>
              <c:strCache>
                <c:ptCount val="1"/>
                <c:pt idx="0">
                  <c:v>gyakoriság óvodás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'házi 3'!$B$18:$E$18</c:f>
                <c:numCache>
                  <c:formatCode>General</c:formatCode>
                  <c:ptCount val="4"/>
                  <c:pt idx="0">
                    <c:v>6.0084971131228668E-2</c:v>
                  </c:pt>
                  <c:pt idx="1">
                    <c:v>5.3760740627643647E-2</c:v>
                  </c:pt>
                  <c:pt idx="2">
                    <c:v>5.4362609938955281E-2</c:v>
                  </c:pt>
                  <c:pt idx="3">
                    <c:v>4.0439245255173679E-2</c:v>
                  </c:pt>
                </c:numCache>
              </c:numRef>
            </c:plus>
            <c:minus>
              <c:numRef>
                <c:f>'házi 3'!$B$18:$E$18</c:f>
                <c:numCache>
                  <c:formatCode>General</c:formatCode>
                  <c:ptCount val="4"/>
                  <c:pt idx="0">
                    <c:v>6.0084971131228668E-2</c:v>
                  </c:pt>
                  <c:pt idx="1">
                    <c:v>5.3760740627643647E-2</c:v>
                  </c:pt>
                  <c:pt idx="2">
                    <c:v>5.4362609938955281E-2</c:v>
                  </c:pt>
                  <c:pt idx="3">
                    <c:v>4.0439245255173679E-2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'házi 3'!$B$1:$E$1</c:f>
              <c:strCache>
                <c:ptCount val="4"/>
                <c:pt idx="0">
                  <c:v>alma</c:v>
                </c:pt>
                <c:pt idx="1">
                  <c:v>körte</c:v>
                </c:pt>
                <c:pt idx="2">
                  <c:v>narancs</c:v>
                </c:pt>
                <c:pt idx="3">
                  <c:v>nincs</c:v>
                </c:pt>
              </c:strCache>
            </c:strRef>
          </c:cat>
          <c:val>
            <c:numRef>
              <c:f>'házi 3'!$B$15:$E$15</c:f>
              <c:numCache>
                <c:formatCode>0.00%</c:formatCode>
                <c:ptCount val="4"/>
                <c:pt idx="0">
                  <c:v>0.39370078740157483</c:v>
                </c:pt>
                <c:pt idx="1">
                  <c:v>0.11278195488721804</c:v>
                </c:pt>
                <c:pt idx="2">
                  <c:v>0.14374999999999999</c:v>
                </c:pt>
                <c:pt idx="3">
                  <c:v>6.7567567567567571E-2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E-4DC8-80A9-10F4733E2889}"/>
            </c:ext>
          </c:extLst>
        </c:ser>
        <c:ser>
          <c:idx val="2"/>
          <c:order val="2"/>
          <c:tx>
            <c:strRef>
              <c:f>'házi 3'!$A$22</c:f>
              <c:strCache>
                <c:ptCount val="1"/>
                <c:pt idx="0">
                  <c:v>gyakoriság ált. iskola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'házi 3'!$B$25:$E$25</c:f>
                <c:numCache>
                  <c:formatCode>General</c:formatCode>
                  <c:ptCount val="4"/>
                  <c:pt idx="0">
                    <c:v>3.2353124429928784E-2</c:v>
                  </c:pt>
                  <c:pt idx="1">
                    <c:v>8.0412988529862728E-2</c:v>
                  </c:pt>
                  <c:pt idx="2">
                    <c:v>7.7378897317033402E-2</c:v>
                  </c:pt>
                  <c:pt idx="3">
                    <c:v>7.411197169425307E-2</c:v>
                  </c:pt>
                </c:numCache>
              </c:numRef>
            </c:plus>
            <c:minus>
              <c:numRef>
                <c:f>'házi 3'!$B$25:$E$25</c:f>
                <c:numCache>
                  <c:formatCode>General</c:formatCode>
                  <c:ptCount val="4"/>
                  <c:pt idx="0">
                    <c:v>3.2353124429928784E-2</c:v>
                  </c:pt>
                  <c:pt idx="1">
                    <c:v>8.0412988529862728E-2</c:v>
                  </c:pt>
                  <c:pt idx="2">
                    <c:v>7.7378897317033402E-2</c:v>
                  </c:pt>
                  <c:pt idx="3">
                    <c:v>7.411197169425307E-2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'házi 3'!$B$1:$E$1</c:f>
              <c:strCache>
                <c:ptCount val="4"/>
                <c:pt idx="0">
                  <c:v>alma</c:v>
                </c:pt>
                <c:pt idx="1">
                  <c:v>körte</c:v>
                </c:pt>
                <c:pt idx="2">
                  <c:v>narancs</c:v>
                </c:pt>
                <c:pt idx="3">
                  <c:v>nincs</c:v>
                </c:pt>
              </c:strCache>
            </c:strRef>
          </c:cat>
          <c:val>
            <c:numRef>
              <c:f>'házi 3'!$B$22:$E$22</c:f>
              <c:numCache>
                <c:formatCode>0.00%</c:formatCode>
                <c:ptCount val="4"/>
                <c:pt idx="0">
                  <c:v>7.4803149606299218E-2</c:v>
                </c:pt>
                <c:pt idx="1">
                  <c:v>0.33834586466165412</c:v>
                </c:pt>
                <c:pt idx="2">
                  <c:v>0.47499999999999998</c:v>
                </c:pt>
                <c:pt idx="3">
                  <c:v>0.30405405405405406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E-4DC8-80A9-10F4733E2889}"/>
            </c:ext>
          </c:extLst>
        </c:ser>
        <c:ser>
          <c:idx val="3"/>
          <c:order val="3"/>
          <c:tx>
            <c:strRef>
              <c:f>'házi 3'!$A$29</c:f>
              <c:strCache>
                <c:ptCount val="1"/>
                <c:pt idx="0">
                  <c:v>gyakoriság közép isk.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'házi 3'!$B$32:$E$32</c:f>
                <c:numCache>
                  <c:formatCode>General</c:formatCode>
                  <c:ptCount val="4"/>
                  <c:pt idx="0">
                    <c:v>5.8823203874316596E-2</c:v>
                  </c:pt>
                  <c:pt idx="1">
                    <c:v>8.3910824025785827E-2</c:v>
                  </c:pt>
                  <c:pt idx="2">
                    <c:v>5.7163020717068483E-2</c:v>
                  </c:pt>
                  <c:pt idx="3">
                    <c:v>7.3146302144284622E-2</c:v>
                  </c:pt>
                </c:numCache>
              </c:numRef>
            </c:plus>
            <c:minus>
              <c:numRef>
                <c:f>'házi 3'!$B$32:$E$32</c:f>
                <c:numCache>
                  <c:formatCode>General</c:formatCode>
                  <c:ptCount val="4"/>
                  <c:pt idx="0">
                    <c:v>5.8823203874316596E-2</c:v>
                  </c:pt>
                  <c:pt idx="1">
                    <c:v>8.3910824025785827E-2</c:v>
                  </c:pt>
                  <c:pt idx="2">
                    <c:v>5.7163020717068483E-2</c:v>
                  </c:pt>
                  <c:pt idx="3">
                    <c:v>7.3146302144284622E-2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'házi 3'!$B$1:$E$1</c:f>
              <c:strCache>
                <c:ptCount val="4"/>
                <c:pt idx="0">
                  <c:v>alma</c:v>
                </c:pt>
                <c:pt idx="1">
                  <c:v>körte</c:v>
                </c:pt>
                <c:pt idx="2">
                  <c:v>narancs</c:v>
                </c:pt>
                <c:pt idx="3">
                  <c:v>nincs</c:v>
                </c:pt>
              </c:strCache>
            </c:strRef>
          </c:cat>
          <c:val>
            <c:numRef>
              <c:f>'házi 3'!$B$29:$E$29</c:f>
              <c:numCache>
                <c:formatCode>0.00%</c:formatCode>
                <c:ptCount val="4"/>
                <c:pt idx="0">
                  <c:v>0.3543307086614173</c:v>
                </c:pt>
                <c:pt idx="1">
                  <c:v>0.42105263157894735</c:v>
                </c:pt>
                <c:pt idx="2">
                  <c:v>0.16250000000000001</c:v>
                </c:pt>
                <c:pt idx="3">
                  <c:v>0.29054054054054052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E-4DC8-80A9-10F4733E2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709560"/>
        <c:axId val="500708248"/>
      </c:barChart>
      <c:catAx>
        <c:axId val="500709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(</a:t>
                </a:r>
                <a:r>
                  <a:rPr lang="en-US"/>
                  <a:t>preferált gyümölcs)</a:t>
                </a:r>
              </a:p>
            </c:rich>
          </c:tx>
          <c:layout>
            <c:manualLayout>
              <c:xMode val="edge"/>
              <c:yMode val="edge"/>
              <c:x val="0.81193463720260772"/>
              <c:y val="0.917954030580614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00708248"/>
        <c:crosses val="autoZero"/>
        <c:auto val="1"/>
        <c:lblAlgn val="ctr"/>
        <c:lblOffset val="100"/>
        <c:noMultiLvlLbl val="0"/>
      </c:catAx>
      <c:valAx>
        <c:axId val="50070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(%)</a:t>
                </a:r>
              </a:p>
            </c:rich>
          </c:tx>
          <c:layout>
            <c:manualLayout>
              <c:xMode val="edge"/>
              <c:yMode val="edge"/>
              <c:x val="1.8433179723502304E-2"/>
              <c:y val="2.5712282653410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0070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53471138688309"/>
          <c:y val="2.0235119616670492E-2"/>
          <c:w val="0.82362575645786207"/>
          <c:h val="4.9669221810849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3</xdr:row>
      <xdr:rowOff>9525</xdr:rowOff>
    </xdr:from>
    <xdr:to>
      <xdr:col>7</xdr:col>
      <xdr:colOff>381000</xdr:colOff>
      <xdr:row>17</xdr:row>
      <xdr:rowOff>85725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</xdr:row>
      <xdr:rowOff>28575</xdr:rowOff>
    </xdr:from>
    <xdr:to>
      <xdr:col>7</xdr:col>
      <xdr:colOff>809624</xdr:colOff>
      <xdr:row>17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3</xdr:row>
      <xdr:rowOff>133349</xdr:rowOff>
    </xdr:from>
    <xdr:to>
      <xdr:col>16</xdr:col>
      <xdr:colOff>447674</xdr:colOff>
      <xdr:row>26</xdr:row>
      <xdr:rowOff>66674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F35"/>
  <sheetViews>
    <sheetView topLeftCell="A9" workbookViewId="0">
      <selection activeCell="A16" sqref="A16:D21"/>
    </sheetView>
  </sheetViews>
  <sheetFormatPr defaultRowHeight="15" x14ac:dyDescent="0.25"/>
  <cols>
    <col min="1" max="1" width="22.7109375" style="1" customWidth="1"/>
    <col min="2" max="3" width="26.7109375" style="1" customWidth="1"/>
    <col min="4" max="4" width="15.85546875" style="1" customWidth="1"/>
    <col min="5" max="5" width="14" style="1" customWidth="1"/>
    <col min="6" max="6" width="50.5703125" style="1" customWidth="1"/>
    <col min="7" max="16384" width="9.140625" style="1"/>
  </cols>
  <sheetData>
    <row r="16" spans="1:4" x14ac:dyDescent="0.25">
      <c r="A16" s="1" t="s">
        <v>0</v>
      </c>
      <c r="B16" s="1" t="s">
        <v>1</v>
      </c>
      <c r="C16" s="1" t="s">
        <v>2</v>
      </c>
      <c r="D16" s="1" t="s">
        <v>6</v>
      </c>
    </row>
    <row r="17" spans="1:5" x14ac:dyDescent="0.25">
      <c r="A17" s="1" t="s">
        <v>3</v>
      </c>
      <c r="B17" s="1">
        <v>13</v>
      </c>
      <c r="C17" s="1">
        <v>12</v>
      </c>
      <c r="D17" s="1">
        <f>SUM(B17:C17)</f>
        <v>25</v>
      </c>
    </row>
    <row r="18" spans="1:5" x14ac:dyDescent="0.25">
      <c r="A18" s="1" t="s">
        <v>4</v>
      </c>
      <c r="B18" s="1">
        <v>28</v>
      </c>
      <c r="C18" s="1">
        <v>20</v>
      </c>
      <c r="D18" s="1">
        <f t="shared" ref="D18:D19" si="0">SUM(B18:C18)</f>
        <v>48</v>
      </c>
    </row>
    <row r="19" spans="1:5" x14ac:dyDescent="0.25">
      <c r="A19" s="1" t="s">
        <v>5</v>
      </c>
      <c r="B19" s="1">
        <v>52</v>
      </c>
      <c r="C19" s="1">
        <v>84</v>
      </c>
      <c r="D19" s="1">
        <f t="shared" si="0"/>
        <v>136</v>
      </c>
    </row>
    <row r="20" spans="1:5" x14ac:dyDescent="0.25">
      <c r="A20" s="1" t="s">
        <v>6</v>
      </c>
      <c r="B20" s="1">
        <f>SUM(B17:B19)</f>
        <v>93</v>
      </c>
      <c r="C20" s="1">
        <f>SUM(C17:C19)</f>
        <v>116</v>
      </c>
      <c r="D20" s="1">
        <f>SUM(D17:D19)</f>
        <v>209</v>
      </c>
    </row>
    <row r="21" spans="1:5" x14ac:dyDescent="0.25">
      <c r="A21" s="1" t="s">
        <v>7</v>
      </c>
      <c r="B21" s="1">
        <f>B20/D20</f>
        <v>0.44497607655502391</v>
      </c>
      <c r="C21" s="1">
        <f>C20/D20</f>
        <v>0.55502392344497609</v>
      </c>
    </row>
    <row r="24" spans="1:5" x14ac:dyDescent="0.25">
      <c r="A24" s="1" t="s">
        <v>8</v>
      </c>
      <c r="B24" s="1" t="s">
        <v>1</v>
      </c>
      <c r="C24" s="1" t="s">
        <v>2</v>
      </c>
      <c r="D24" s="1" t="s">
        <v>6</v>
      </c>
    </row>
    <row r="25" spans="1:5" x14ac:dyDescent="0.25">
      <c r="A25" s="1" t="s">
        <v>3</v>
      </c>
      <c r="B25" s="1">
        <f>$B21*$D17</f>
        <v>11.124401913875598</v>
      </c>
      <c r="C25" s="1">
        <f>$C21*$D17</f>
        <v>13.875598086124402</v>
      </c>
    </row>
    <row r="26" spans="1:5" x14ac:dyDescent="0.25">
      <c r="A26" s="1" t="s">
        <v>4</v>
      </c>
      <c r="B26" s="1">
        <f>$B21*$D18</f>
        <v>21.358851674641148</v>
      </c>
      <c r="C26" s="1">
        <f>$C21*$D18</f>
        <v>26.641148325358852</v>
      </c>
    </row>
    <row r="27" spans="1:5" x14ac:dyDescent="0.25">
      <c r="A27" s="1" t="s">
        <v>5</v>
      </c>
      <c r="B27" s="1">
        <f>$B21*$D19</f>
        <v>60.516746411483254</v>
      </c>
      <c r="C27" s="1">
        <f>$C21*$D19</f>
        <v>75.483253588516746</v>
      </c>
    </row>
    <row r="31" spans="1:5" x14ac:dyDescent="0.25">
      <c r="A31" s="1" t="s">
        <v>9</v>
      </c>
      <c r="B31" s="1" t="s">
        <v>1</v>
      </c>
      <c r="C31" s="1" t="s">
        <v>2</v>
      </c>
      <c r="E31" s="1" t="s">
        <v>10</v>
      </c>
    </row>
    <row r="32" spans="1:5" x14ac:dyDescent="0.25">
      <c r="A32" s="1" t="s">
        <v>3</v>
      </c>
      <c r="B32" s="1">
        <f>(B17-B25)^2/B25</f>
        <v>0.31622987086484539</v>
      </c>
      <c r="C32" s="1">
        <f>(C17-C25)^2/C25</f>
        <v>0.25352912060716054</v>
      </c>
      <c r="E32" s="1">
        <f>SUM(B32:C34)</f>
        <v>6.4497545566242813</v>
      </c>
    </row>
    <row r="33" spans="1:6" x14ac:dyDescent="0.25">
      <c r="A33" s="1" t="s">
        <v>4</v>
      </c>
      <c r="B33" s="1">
        <f t="shared" ref="B33:C34" si="1">(B18-B26)^2/B26</f>
        <v>2.0649448646053061</v>
      </c>
      <c r="C33" s="1">
        <f t="shared" si="1"/>
        <v>1.6555161414508057</v>
      </c>
    </row>
    <row r="34" spans="1:6" x14ac:dyDescent="0.25">
      <c r="A34" s="1" t="s">
        <v>5</v>
      </c>
      <c r="B34" s="1">
        <f t="shared" si="1"/>
        <v>1.1985933438045693</v>
      </c>
      <c r="C34" s="1">
        <f t="shared" si="1"/>
        <v>0.96094121529159438</v>
      </c>
      <c r="E34" s="1" t="s">
        <v>11</v>
      </c>
      <c r="F34" s="2" t="s">
        <v>12</v>
      </c>
    </row>
    <row r="35" spans="1:6" x14ac:dyDescent="0.25">
      <c r="E35" s="2">
        <f>CHIDIST(E32,2)</f>
        <v>3.9760660772223969E-2</v>
      </c>
      <c r="F35" s="2" t="s">
        <v>13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15" sqref="D15"/>
    </sheetView>
  </sheetViews>
  <sheetFormatPr defaultColWidth="21.5703125" defaultRowHeight="15" x14ac:dyDescent="0.25"/>
  <cols>
    <col min="3" max="3" width="26.5703125" customWidth="1"/>
  </cols>
  <sheetData>
    <row r="1" spans="1:4" x14ac:dyDescent="0.25">
      <c r="A1" s="8" t="s">
        <v>0</v>
      </c>
      <c r="B1" s="8" t="s">
        <v>1</v>
      </c>
      <c r="C1" s="8" t="s">
        <v>2</v>
      </c>
      <c r="D1" s="8" t="s">
        <v>6</v>
      </c>
    </row>
    <row r="2" spans="1:4" x14ac:dyDescent="0.25">
      <c r="A2" s="25" t="s">
        <v>3</v>
      </c>
      <c r="B2" s="26">
        <v>13</v>
      </c>
      <c r="C2" s="26">
        <v>12</v>
      </c>
      <c r="D2" s="26">
        <f>SUM(B2:C2)</f>
        <v>25</v>
      </c>
    </row>
    <row r="3" spans="1:4" x14ac:dyDescent="0.25">
      <c r="A3" s="27" t="s">
        <v>4</v>
      </c>
      <c r="B3" s="28">
        <v>28</v>
      </c>
      <c r="C3" s="28">
        <v>20</v>
      </c>
      <c r="D3" s="28">
        <f t="shared" ref="D3:D4" si="0">SUM(B3:C3)</f>
        <v>48</v>
      </c>
    </row>
    <row r="4" spans="1:4" x14ac:dyDescent="0.25">
      <c r="A4" s="29" t="s">
        <v>5</v>
      </c>
      <c r="B4" s="30">
        <v>52</v>
      </c>
      <c r="C4" s="30">
        <v>84</v>
      </c>
      <c r="D4" s="30">
        <f t="shared" si="0"/>
        <v>136</v>
      </c>
    </row>
    <row r="5" spans="1:4" x14ac:dyDescent="0.25">
      <c r="A5" s="8" t="s">
        <v>6</v>
      </c>
      <c r="B5" s="10">
        <f>SUM(B2:B4)</f>
        <v>93</v>
      </c>
      <c r="C5" s="10">
        <f>SUM(C2:C4)</f>
        <v>116</v>
      </c>
      <c r="D5" s="10">
        <f>SUM(D2:D4)</f>
        <v>209</v>
      </c>
    </row>
    <row r="6" spans="1:4" x14ac:dyDescent="0.25">
      <c r="A6" s="8"/>
      <c r="B6" s="10"/>
      <c r="C6" s="10"/>
      <c r="D6" s="10"/>
    </row>
    <row r="7" spans="1:4" x14ac:dyDescent="0.25">
      <c r="B7" s="11"/>
      <c r="C7" s="11"/>
      <c r="D7" s="11"/>
    </row>
    <row r="8" spans="1:4" x14ac:dyDescent="0.25">
      <c r="A8" s="22" t="s">
        <v>38</v>
      </c>
      <c r="B8" s="23">
        <f>B2/B5</f>
        <v>0.13978494623655913</v>
      </c>
      <c r="C8" s="24">
        <f>C2/C5</f>
        <v>0.10344827586206896</v>
      </c>
      <c r="D8" s="13"/>
    </row>
    <row r="9" spans="1:4" x14ac:dyDescent="0.25">
      <c r="A9" s="7" t="s">
        <v>33</v>
      </c>
      <c r="B9" s="10">
        <f>B8*(1-B8)/B5</f>
        <v>1.29295822626023E-3</v>
      </c>
      <c r="C9" s="12">
        <f>C8*(1-C8)/C5</f>
        <v>7.9954077657960548E-4</v>
      </c>
      <c r="D9" s="13"/>
    </row>
    <row r="10" spans="1:4" x14ac:dyDescent="0.25">
      <c r="A10" s="7" t="s">
        <v>34</v>
      </c>
      <c r="B10" s="10">
        <f>SQRT(B9)</f>
        <v>3.5957728324523368E-2</v>
      </c>
      <c r="C10" s="12">
        <f>SQRT(C9)</f>
        <v>2.8276152082268999E-2</v>
      </c>
      <c r="D10" s="13"/>
    </row>
    <row r="11" spans="1:4" x14ac:dyDescent="0.25">
      <c r="A11" s="7" t="s">
        <v>35</v>
      </c>
      <c r="B11" s="10">
        <f>1.96*B10</f>
        <v>7.0477147516065805E-2</v>
      </c>
      <c r="C11" s="12">
        <f>1.96*C10</f>
        <v>5.5421258081247239E-2</v>
      </c>
      <c r="D11" s="13"/>
    </row>
    <row r="12" spans="1:4" x14ac:dyDescent="0.25">
      <c r="A12" s="7" t="s">
        <v>36</v>
      </c>
      <c r="B12" s="10">
        <f>B8-B11</f>
        <v>6.9307798720493322E-2</v>
      </c>
      <c r="C12" s="12">
        <f>C8-C11</f>
        <v>4.8027017780821725E-2</v>
      </c>
      <c r="D12" s="13"/>
    </row>
    <row r="13" spans="1:4" x14ac:dyDescent="0.25">
      <c r="A13" s="7" t="s">
        <v>37</v>
      </c>
      <c r="B13" s="10">
        <f>B8+B11</f>
        <v>0.21026209375262495</v>
      </c>
      <c r="C13" s="12">
        <f>C8+C11</f>
        <v>0.15886953394331621</v>
      </c>
      <c r="D13" s="13"/>
    </row>
    <row r="14" spans="1:4" x14ac:dyDescent="0.25">
      <c r="A14" s="5"/>
      <c r="B14" s="11"/>
      <c r="C14" s="11"/>
      <c r="D14" s="13"/>
    </row>
    <row r="15" spans="1:4" x14ac:dyDescent="0.25">
      <c r="A15" s="17" t="s">
        <v>39</v>
      </c>
      <c r="B15" s="18">
        <f>B3/B5</f>
        <v>0.30107526881720431</v>
      </c>
      <c r="C15" s="19">
        <f>C3/C5</f>
        <v>0.17241379310344829</v>
      </c>
      <c r="D15" s="13"/>
    </row>
    <row r="16" spans="1:4" x14ac:dyDescent="0.25">
      <c r="A16" s="7" t="s">
        <v>33</v>
      </c>
      <c r="B16" s="10">
        <f>B15*(1-B15)/B5</f>
        <v>2.2626768959554031E-3</v>
      </c>
      <c r="C16" s="12">
        <f>C15*(1-C15)/C5</f>
        <v>1.2300627331993932E-3</v>
      </c>
      <c r="D16" s="13"/>
    </row>
    <row r="17" spans="1:4" x14ac:dyDescent="0.25">
      <c r="A17" s="7" t="s">
        <v>34</v>
      </c>
      <c r="B17" s="10">
        <f>SQRT(B16)</f>
        <v>4.7567603428756038E-2</v>
      </c>
      <c r="C17" s="12">
        <f>SQRT(C16)</f>
        <v>3.5072250187283299E-2</v>
      </c>
      <c r="D17" s="13"/>
    </row>
    <row r="18" spans="1:4" x14ac:dyDescent="0.25">
      <c r="A18" s="7" t="s">
        <v>35</v>
      </c>
      <c r="B18" s="10">
        <f>1.96*B17</f>
        <v>9.3232502720361835E-2</v>
      </c>
      <c r="C18" s="12">
        <f>1.96*C17</f>
        <v>6.8741610367075268E-2</v>
      </c>
      <c r="D18" s="13"/>
    </row>
    <row r="19" spans="1:4" x14ac:dyDescent="0.25">
      <c r="A19" s="7" t="s">
        <v>36</v>
      </c>
      <c r="B19" s="10">
        <f>B15-B18</f>
        <v>0.20784276609684249</v>
      </c>
      <c r="C19" s="12">
        <f>C15-C18</f>
        <v>0.10367218273637302</v>
      </c>
      <c r="D19" s="13"/>
    </row>
    <row r="20" spans="1:4" x14ac:dyDescent="0.25">
      <c r="A20" s="7" t="s">
        <v>37</v>
      </c>
      <c r="B20" s="10">
        <f>B15+B18</f>
        <v>0.39430777153756613</v>
      </c>
      <c r="C20" s="12">
        <f>C15+C18</f>
        <v>0.24115540347052355</v>
      </c>
      <c r="D20" s="13"/>
    </row>
    <row r="21" spans="1:4" x14ac:dyDescent="0.25">
      <c r="A21" s="5"/>
      <c r="B21" s="11"/>
      <c r="C21" s="11"/>
      <c r="D21" s="13"/>
    </row>
    <row r="22" spans="1:4" x14ac:dyDescent="0.25">
      <c r="A22" s="6" t="s">
        <v>40</v>
      </c>
      <c r="B22" s="15">
        <f>B4/B5</f>
        <v>0.55913978494623651</v>
      </c>
      <c r="C22" s="16">
        <f>C4/C5</f>
        <v>0.72413793103448276</v>
      </c>
      <c r="D22" s="13"/>
    </row>
    <row r="23" spans="1:4" x14ac:dyDescent="0.25">
      <c r="A23" s="7" t="s">
        <v>33</v>
      </c>
      <c r="B23" s="10">
        <f>B22*(1-B22)/B5</f>
        <v>2.6505643638334722E-3</v>
      </c>
      <c r="C23" s="12">
        <f>C22*(1-C22)/C5</f>
        <v>1.7220878264791505E-3</v>
      </c>
      <c r="D23" s="13"/>
    </row>
    <row r="24" spans="1:4" x14ac:dyDescent="0.25">
      <c r="A24" s="7" t="s">
        <v>34</v>
      </c>
      <c r="B24" s="10">
        <f>SQRT(B23)</f>
        <v>5.1483631999242947E-2</v>
      </c>
      <c r="C24" s="12">
        <f>SQRT(C23)</f>
        <v>4.1498046056159685E-2</v>
      </c>
      <c r="D24" s="13"/>
    </row>
    <row r="25" spans="1:4" x14ac:dyDescent="0.25">
      <c r="A25" s="7" t="s">
        <v>35</v>
      </c>
      <c r="B25" s="10">
        <f>1.96*B24</f>
        <v>0.10090791871851618</v>
      </c>
      <c r="C25" s="12">
        <f>1.96*C24</f>
        <v>8.1336170270072977E-2</v>
      </c>
      <c r="D25" s="13"/>
    </row>
    <row r="26" spans="1:4" x14ac:dyDescent="0.25">
      <c r="A26" s="7" t="s">
        <v>36</v>
      </c>
      <c r="B26" s="10">
        <f>B22-B25</f>
        <v>0.45823186622772033</v>
      </c>
      <c r="C26" s="12">
        <f>C22-C25</f>
        <v>0.64280176076440976</v>
      </c>
      <c r="D26" s="13"/>
    </row>
    <row r="27" spans="1:4" x14ac:dyDescent="0.25">
      <c r="A27" s="7" t="s">
        <v>37</v>
      </c>
      <c r="B27" s="10">
        <f>B22+B25</f>
        <v>0.66004770366475274</v>
      </c>
      <c r="C27" s="12">
        <f>C22+C25</f>
        <v>0.80547410130455577</v>
      </c>
      <c r="D27" s="13"/>
    </row>
    <row r="28" spans="1:4" x14ac:dyDescent="0.25">
      <c r="D28" s="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sqref="A1:D4"/>
    </sheetView>
  </sheetViews>
  <sheetFormatPr defaultRowHeight="15" x14ac:dyDescent="0.25"/>
  <cols>
    <col min="1" max="4" width="21.85546875" customWidth="1"/>
  </cols>
  <sheetData>
    <row r="1" spans="1:4" x14ac:dyDescent="0.25">
      <c r="B1" t="s">
        <v>14</v>
      </c>
      <c r="C1" t="s">
        <v>15</v>
      </c>
      <c r="D1" t="s">
        <v>6</v>
      </c>
    </row>
    <row r="2" spans="1:4" x14ac:dyDescent="0.25">
      <c r="A2" t="s">
        <v>16</v>
      </c>
      <c r="B2">
        <v>67</v>
      </c>
      <c r="C2">
        <v>34</v>
      </c>
      <c r="D2">
        <f>SUM(B2:C2)</f>
        <v>101</v>
      </c>
    </row>
    <row r="3" spans="1:4" x14ac:dyDescent="0.25">
      <c r="A3" t="s">
        <v>17</v>
      </c>
      <c r="B3">
        <v>42</v>
      </c>
      <c r="C3">
        <v>78</v>
      </c>
      <c r="D3">
        <f>SUM(B3:C3)</f>
        <v>120</v>
      </c>
    </row>
    <row r="4" spans="1:4" x14ac:dyDescent="0.25">
      <c r="A4" t="s">
        <v>6</v>
      </c>
      <c r="B4">
        <f>SUM(B2:B3)</f>
        <v>109</v>
      </c>
      <c r="C4">
        <f>SUM(C2:C3)</f>
        <v>112</v>
      </c>
      <c r="D4">
        <f>SUM(D2:D3)</f>
        <v>221</v>
      </c>
    </row>
    <row r="5" spans="1:4" x14ac:dyDescent="0.25">
      <c r="A5" t="s">
        <v>7</v>
      </c>
      <c r="B5">
        <f>B4/D4</f>
        <v>0.49321266968325794</v>
      </c>
      <c r="C5">
        <f>C4/D4</f>
        <v>0.50678733031674206</v>
      </c>
    </row>
    <row r="8" spans="1:4" x14ac:dyDescent="0.25">
      <c r="A8" t="s">
        <v>8</v>
      </c>
    </row>
    <row r="9" spans="1:4" x14ac:dyDescent="0.25">
      <c r="A9" t="s">
        <v>16</v>
      </c>
      <c r="B9" s="3">
        <f>$B5*$D2</f>
        <v>49.814479638009054</v>
      </c>
      <c r="C9" s="3">
        <f>$C5*$D2</f>
        <v>51.185520361990946</v>
      </c>
    </row>
    <row r="10" spans="1:4" x14ac:dyDescent="0.25">
      <c r="A10" t="s">
        <v>17</v>
      </c>
      <c r="B10" s="3">
        <f>$B5*$D3</f>
        <v>59.185520361990953</v>
      </c>
      <c r="C10" s="3">
        <f>$C5*$D3</f>
        <v>60.814479638009047</v>
      </c>
    </row>
    <row r="13" spans="1:4" x14ac:dyDescent="0.25">
      <c r="A13" t="s">
        <v>18</v>
      </c>
    </row>
    <row r="14" spans="1:4" x14ac:dyDescent="0.25">
      <c r="A14" t="s">
        <v>16</v>
      </c>
      <c r="B14">
        <f>(B2-B9)^2/B9</f>
        <v>5.9288406153911879</v>
      </c>
      <c r="C14">
        <f>(C2-C9)^2/C9</f>
        <v>5.770032384621782</v>
      </c>
    </row>
    <row r="15" spans="1:4" x14ac:dyDescent="0.25">
      <c r="A15" t="s">
        <v>17</v>
      </c>
      <c r="B15">
        <f>(B3-B10)^2/B10</f>
        <v>4.9901075179542538</v>
      </c>
      <c r="C15">
        <f>(C3-C10)^2/C10</f>
        <v>4.8564439237233366</v>
      </c>
    </row>
    <row r="17" spans="1:3" x14ac:dyDescent="0.25">
      <c r="A17" t="s">
        <v>10</v>
      </c>
      <c r="B17">
        <f>SUM(B14:C15)</f>
        <v>21.54542444169056</v>
      </c>
    </row>
    <row r="18" spans="1:3" x14ac:dyDescent="0.25">
      <c r="A18" t="s">
        <v>11</v>
      </c>
      <c r="B18" s="4">
        <f>CHIDIST(B17,1)</f>
        <v>3.4554611718560988E-6</v>
      </c>
      <c r="C18" t="s">
        <v>19</v>
      </c>
    </row>
    <row r="19" spans="1:3" x14ac:dyDescent="0.25">
      <c r="C19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6" sqref="A6:A11"/>
    </sheetView>
  </sheetViews>
  <sheetFormatPr defaultColWidth="21.7109375" defaultRowHeight="15" x14ac:dyDescent="0.25"/>
  <cols>
    <col min="1" max="1" width="28.140625" customWidth="1"/>
    <col min="2" max="2" width="17.28515625" customWidth="1"/>
    <col min="4" max="4" width="9" customWidth="1"/>
  </cols>
  <sheetData>
    <row r="1" spans="1:4" x14ac:dyDescent="0.25">
      <c r="A1" s="9"/>
      <c r="B1" s="9" t="s">
        <v>14</v>
      </c>
      <c r="C1" s="9" t="s">
        <v>15</v>
      </c>
      <c r="D1" s="9" t="s">
        <v>6</v>
      </c>
    </row>
    <row r="2" spans="1:4" x14ac:dyDescent="0.25">
      <c r="A2" s="20" t="s">
        <v>16</v>
      </c>
      <c r="B2" s="20">
        <v>67</v>
      </c>
      <c r="C2" s="20">
        <v>34</v>
      </c>
      <c r="D2" s="9">
        <f>SUM(B2:C2)</f>
        <v>101</v>
      </c>
    </row>
    <row r="3" spans="1:4" x14ac:dyDescent="0.25">
      <c r="A3" s="6" t="s">
        <v>17</v>
      </c>
      <c r="B3" s="6">
        <v>42</v>
      </c>
      <c r="C3" s="6">
        <v>78</v>
      </c>
      <c r="D3" s="9">
        <f>SUM(B3:C3)</f>
        <v>120</v>
      </c>
    </row>
    <row r="4" spans="1:4" x14ac:dyDescent="0.25">
      <c r="A4" s="9" t="s">
        <v>6</v>
      </c>
      <c r="B4" s="9">
        <f>SUM(B2:B3)</f>
        <v>109</v>
      </c>
      <c r="C4" s="9">
        <f>SUM(C2:C3)</f>
        <v>112</v>
      </c>
      <c r="D4" s="9">
        <f>SUM(D2:D3)</f>
        <v>221</v>
      </c>
    </row>
    <row r="6" spans="1:4" x14ac:dyDescent="0.25">
      <c r="A6" s="20" t="s">
        <v>41</v>
      </c>
      <c r="B6" s="21">
        <f>B2/B4</f>
        <v>0.61467889908256879</v>
      </c>
      <c r="C6" s="21">
        <f>C2/C4</f>
        <v>0.30357142857142855</v>
      </c>
    </row>
    <row r="7" spans="1:4" x14ac:dyDescent="0.25">
      <c r="A7" s="7" t="s">
        <v>33</v>
      </c>
      <c r="B7" s="10">
        <f>B6*(1-B6)/B4</f>
        <v>2.172924312891835E-3</v>
      </c>
      <c r="C7" s="10">
        <f>C6*(1-C6)/C4</f>
        <v>1.8876412172011659E-3</v>
      </c>
    </row>
    <row r="8" spans="1:4" x14ac:dyDescent="0.25">
      <c r="A8" s="7" t="s">
        <v>34</v>
      </c>
      <c r="B8" s="10">
        <f>SQRT(B7)</f>
        <v>4.6614636251845136E-2</v>
      </c>
      <c r="C8" s="10">
        <f>SQRT(C7)</f>
        <v>4.3446993189416062E-2</v>
      </c>
    </row>
    <row r="9" spans="1:4" x14ac:dyDescent="0.25">
      <c r="A9" s="7" t="s">
        <v>35</v>
      </c>
      <c r="B9" s="10">
        <f>1.96*B8</f>
        <v>9.1364687053616458E-2</v>
      </c>
      <c r="C9" s="10">
        <f>1.96*C8</f>
        <v>8.5156106651255475E-2</v>
      </c>
    </row>
    <row r="10" spans="1:4" x14ac:dyDescent="0.25">
      <c r="A10" s="7" t="s">
        <v>36</v>
      </c>
      <c r="B10" s="10">
        <f>B6-B9</f>
        <v>0.52331421202895234</v>
      </c>
      <c r="C10" s="10">
        <f>C6-C9</f>
        <v>0.21841532192017307</v>
      </c>
    </row>
    <row r="11" spans="1:4" x14ac:dyDescent="0.25">
      <c r="A11" s="7" t="s">
        <v>37</v>
      </c>
      <c r="B11" s="10">
        <f>B6+B9</f>
        <v>0.70604358613618523</v>
      </c>
      <c r="C11" s="10">
        <f>C6+C9</f>
        <v>0.388727535222684</v>
      </c>
    </row>
    <row r="12" spans="1:4" x14ac:dyDescent="0.25">
      <c r="B12" s="11"/>
      <c r="C12" s="11"/>
    </row>
    <row r="13" spans="1:4" x14ac:dyDescent="0.25">
      <c r="A13" s="6" t="s">
        <v>42</v>
      </c>
      <c r="B13" s="15">
        <f>B3/B4</f>
        <v>0.38532110091743121</v>
      </c>
      <c r="C13" s="15">
        <f>C3/C4</f>
        <v>0.6964285714285714</v>
      </c>
    </row>
    <row r="14" spans="1:4" x14ac:dyDescent="0.25">
      <c r="A14" s="7" t="s">
        <v>33</v>
      </c>
      <c r="B14" s="10">
        <f>B13*(1-B13)/B4</f>
        <v>2.172924312891835E-3</v>
      </c>
      <c r="C14" s="10">
        <f>C13*(1-C13)/C4</f>
        <v>1.8876412172011661E-3</v>
      </c>
    </row>
    <row r="15" spans="1:4" x14ac:dyDescent="0.25">
      <c r="A15" s="7" t="s">
        <v>34</v>
      </c>
      <c r="B15" s="10">
        <f>SQRT(B14)</f>
        <v>4.6614636251845136E-2</v>
      </c>
      <c r="C15" s="10">
        <f>SQRT(C14)</f>
        <v>4.3446993189416069E-2</v>
      </c>
    </row>
    <row r="16" spans="1:4" x14ac:dyDescent="0.25">
      <c r="A16" s="7" t="s">
        <v>35</v>
      </c>
      <c r="B16" s="10">
        <f>1.96*B15</f>
        <v>9.1364687053616458E-2</v>
      </c>
      <c r="C16" s="10">
        <f>1.96*C15</f>
        <v>8.5156106651255489E-2</v>
      </c>
    </row>
    <row r="17" spans="1:3" x14ac:dyDescent="0.25">
      <c r="A17" s="7" t="s">
        <v>36</v>
      </c>
      <c r="B17" s="10">
        <f>B13-B16</f>
        <v>0.29395641386381477</v>
      </c>
      <c r="C17" s="10">
        <f>C13-C16</f>
        <v>0.61127246477731589</v>
      </c>
    </row>
    <row r="18" spans="1:3" x14ac:dyDescent="0.25">
      <c r="A18" s="7" t="s">
        <v>37</v>
      </c>
      <c r="B18" s="10">
        <f>B13+B16</f>
        <v>0.47668578797104766</v>
      </c>
      <c r="C18" s="10">
        <f>C13+C16</f>
        <v>0.7815846780798269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sqref="A1:F6"/>
    </sheetView>
  </sheetViews>
  <sheetFormatPr defaultRowHeight="15" x14ac:dyDescent="0.25"/>
  <cols>
    <col min="1" max="1" width="21.5703125" customWidth="1"/>
    <col min="2" max="2" width="16.7109375" customWidth="1"/>
    <col min="3" max="3" width="13.5703125" customWidth="1"/>
    <col min="4" max="4" width="13.140625" customWidth="1"/>
    <col min="5" max="5" width="12.28515625" customWidth="1"/>
    <col min="8" max="8" width="12" bestFit="1" customWidth="1"/>
  </cols>
  <sheetData>
    <row r="1" spans="1:6" x14ac:dyDescent="0.25">
      <c r="B1" t="s">
        <v>25</v>
      </c>
      <c r="C1" t="s">
        <v>26</v>
      </c>
      <c r="D1" t="s">
        <v>27</v>
      </c>
      <c r="E1" t="s">
        <v>28</v>
      </c>
      <c r="F1" t="s">
        <v>32</v>
      </c>
    </row>
    <row r="2" spans="1:6" x14ac:dyDescent="0.25">
      <c r="A2" t="s">
        <v>21</v>
      </c>
      <c r="B2">
        <v>45</v>
      </c>
      <c r="C2">
        <v>17</v>
      </c>
      <c r="D2">
        <v>35</v>
      </c>
      <c r="E2">
        <v>50</v>
      </c>
      <c r="F2">
        <f>SUM(B2:E2)</f>
        <v>147</v>
      </c>
    </row>
    <row r="3" spans="1:6" x14ac:dyDescent="0.25">
      <c r="A3" t="s">
        <v>22</v>
      </c>
      <c r="B3">
        <v>100</v>
      </c>
      <c r="C3">
        <v>15</v>
      </c>
      <c r="D3">
        <v>23</v>
      </c>
      <c r="E3">
        <v>10</v>
      </c>
      <c r="F3">
        <f t="shared" ref="F3:F6" si="0">SUM(B3:E3)</f>
        <v>148</v>
      </c>
    </row>
    <row r="4" spans="1:6" x14ac:dyDescent="0.25">
      <c r="A4" t="s">
        <v>23</v>
      </c>
      <c r="B4">
        <v>19</v>
      </c>
      <c r="C4">
        <v>45</v>
      </c>
      <c r="D4">
        <v>76</v>
      </c>
      <c r="E4">
        <v>45</v>
      </c>
      <c r="F4">
        <f t="shared" si="0"/>
        <v>185</v>
      </c>
    </row>
    <row r="5" spans="1:6" x14ac:dyDescent="0.25">
      <c r="A5" t="s">
        <v>24</v>
      </c>
      <c r="B5">
        <v>90</v>
      </c>
      <c r="C5">
        <v>56</v>
      </c>
      <c r="D5">
        <v>26</v>
      </c>
      <c r="E5">
        <v>43</v>
      </c>
      <c r="F5">
        <f t="shared" si="0"/>
        <v>215</v>
      </c>
    </row>
    <row r="6" spans="1:6" x14ac:dyDescent="0.25">
      <c r="A6" t="s">
        <v>32</v>
      </c>
      <c r="B6">
        <f>SUM(B2:B5)</f>
        <v>254</v>
      </c>
      <c r="C6">
        <f t="shared" ref="C6:F6" si="1">SUM(C2:C5)</f>
        <v>133</v>
      </c>
      <c r="D6">
        <f t="shared" si="1"/>
        <v>160</v>
      </c>
      <c r="E6">
        <f t="shared" si="1"/>
        <v>148</v>
      </c>
      <c r="F6">
        <f t="shared" si="0"/>
        <v>695</v>
      </c>
    </row>
    <row r="8" spans="1:6" x14ac:dyDescent="0.25">
      <c r="A8" t="s">
        <v>7</v>
      </c>
      <c r="B8">
        <f>B6/$F6</f>
        <v>0.36546762589928056</v>
      </c>
      <c r="C8">
        <f t="shared" ref="C8:E8" si="2">C6/$F6</f>
        <v>0.19136690647482013</v>
      </c>
      <c r="D8">
        <f t="shared" si="2"/>
        <v>0.23021582733812951</v>
      </c>
      <c r="E8">
        <f t="shared" si="2"/>
        <v>0.21294964028776978</v>
      </c>
    </row>
    <row r="10" spans="1:6" x14ac:dyDescent="0.25">
      <c r="A10" t="s">
        <v>29</v>
      </c>
      <c r="B10" t="s">
        <v>25</v>
      </c>
      <c r="C10" t="s">
        <v>26</v>
      </c>
      <c r="D10" t="s">
        <v>27</v>
      </c>
      <c r="E10" t="s">
        <v>28</v>
      </c>
    </row>
    <row r="11" spans="1:6" x14ac:dyDescent="0.25">
      <c r="A11" t="s">
        <v>21</v>
      </c>
      <c r="B11">
        <f>B$8*$F2</f>
        <v>53.723741007194242</v>
      </c>
      <c r="C11">
        <f t="shared" ref="C11:E11" si="3">C$8*$F2</f>
        <v>28.130935251798558</v>
      </c>
      <c r="D11">
        <f t="shared" si="3"/>
        <v>33.841726618705039</v>
      </c>
      <c r="E11">
        <f t="shared" si="3"/>
        <v>31.303597122302158</v>
      </c>
    </row>
    <row r="12" spans="1:6" x14ac:dyDescent="0.25">
      <c r="A12" t="s">
        <v>22</v>
      </c>
      <c r="B12">
        <f t="shared" ref="B12:E14" si="4">B$8*$F3</f>
        <v>54.08920863309352</v>
      </c>
      <c r="C12">
        <f t="shared" si="4"/>
        <v>28.322302158273381</v>
      </c>
      <c r="D12">
        <f t="shared" si="4"/>
        <v>34.071942446043167</v>
      </c>
      <c r="E12">
        <f t="shared" si="4"/>
        <v>31.516546762589925</v>
      </c>
    </row>
    <row r="13" spans="1:6" x14ac:dyDescent="0.25">
      <c r="A13" t="s">
        <v>23</v>
      </c>
      <c r="B13">
        <f t="shared" si="4"/>
        <v>67.611510791366896</v>
      </c>
      <c r="C13">
        <f t="shared" si="4"/>
        <v>35.402877697841724</v>
      </c>
      <c r="D13">
        <f t="shared" si="4"/>
        <v>42.589928057553962</v>
      </c>
      <c r="E13">
        <f t="shared" si="4"/>
        <v>39.39568345323741</v>
      </c>
    </row>
    <row r="14" spans="1:6" x14ac:dyDescent="0.25">
      <c r="A14" t="s">
        <v>24</v>
      </c>
      <c r="B14">
        <f t="shared" si="4"/>
        <v>78.57553956834532</v>
      </c>
      <c r="C14">
        <f t="shared" si="4"/>
        <v>41.143884892086326</v>
      </c>
      <c r="D14">
        <f t="shared" si="4"/>
        <v>49.496402877697847</v>
      </c>
      <c r="E14">
        <f t="shared" si="4"/>
        <v>45.7841726618705</v>
      </c>
    </row>
    <row r="16" spans="1:6" x14ac:dyDescent="0.25">
      <c r="A16" t="s">
        <v>30</v>
      </c>
      <c r="B16" t="s">
        <v>25</v>
      </c>
      <c r="C16" t="s">
        <v>26</v>
      </c>
      <c r="D16" t="s">
        <v>27</v>
      </c>
      <c r="E16" t="s">
        <v>28</v>
      </c>
    </row>
    <row r="17" spans="1:8" x14ac:dyDescent="0.25">
      <c r="A17" t="s">
        <v>21</v>
      </c>
      <c r="B17" s="5">
        <f>(B2-B11)^2/B11</f>
        <v>1.4165740459215459</v>
      </c>
      <c r="C17" s="5">
        <f t="shared" ref="C17:E17" si="5">(C2-C11)^2/C11</f>
        <v>4.4043228023074841</v>
      </c>
      <c r="D17" s="5">
        <f t="shared" si="5"/>
        <v>3.9643285371702447E-2</v>
      </c>
      <c r="E17" s="5">
        <f t="shared" si="5"/>
        <v>11.166623413899879</v>
      </c>
      <c r="G17" t="s">
        <v>31</v>
      </c>
      <c r="H17">
        <f>SUM(B17:E20)</f>
        <v>163.45718639386811</v>
      </c>
    </row>
    <row r="18" spans="1:8" x14ac:dyDescent="0.25">
      <c r="A18" t="s">
        <v>22</v>
      </c>
      <c r="B18" s="5">
        <f t="shared" ref="B18:E20" si="6">(B3-B12)^2/B12</f>
        <v>38.968970284508735</v>
      </c>
      <c r="C18" s="5">
        <f t="shared" si="6"/>
        <v>6.266571615700733</v>
      </c>
      <c r="D18" s="5">
        <f t="shared" si="6"/>
        <v>3.5979137298269501</v>
      </c>
      <c r="E18" s="5">
        <f t="shared" si="6"/>
        <v>14.689483212553402</v>
      </c>
    </row>
    <row r="19" spans="1:8" x14ac:dyDescent="0.25">
      <c r="A19" t="s">
        <v>23</v>
      </c>
      <c r="B19" s="5">
        <f t="shared" si="6"/>
        <v>34.950838307859769</v>
      </c>
      <c r="C19" s="5">
        <f t="shared" si="6"/>
        <v>2.601617791318664</v>
      </c>
      <c r="D19" s="5">
        <f t="shared" si="6"/>
        <v>26.208846976472863</v>
      </c>
      <c r="E19" s="5">
        <f t="shared" si="6"/>
        <v>0.79725394264573723</v>
      </c>
      <c r="G19" t="s">
        <v>11</v>
      </c>
      <c r="H19" s="4">
        <f>CHIDIST(H17,9)</f>
        <v>1.4195619602117698E-30</v>
      </c>
    </row>
    <row r="20" spans="1:8" x14ac:dyDescent="0.25">
      <c r="A20" t="s">
        <v>24</v>
      </c>
      <c r="B20" s="5">
        <f t="shared" si="6"/>
        <v>1.6610550417018533</v>
      </c>
      <c r="C20" s="5">
        <f t="shared" si="6"/>
        <v>5.3642031295404351</v>
      </c>
      <c r="D20" s="5">
        <f t="shared" si="6"/>
        <v>11.153961017232728</v>
      </c>
      <c r="E20" s="5">
        <f t="shared" si="6"/>
        <v>0.16930779700563828</v>
      </c>
    </row>
    <row r="21" spans="1:8" x14ac:dyDescent="0.25">
      <c r="B21" s="5"/>
      <c r="C21" s="5"/>
      <c r="D21" s="5"/>
      <c r="E21" s="5"/>
    </row>
    <row r="22" spans="1:8" x14ac:dyDescent="0.25">
      <c r="B22" s="5"/>
      <c r="C22" s="5"/>
      <c r="D22" s="5"/>
      <c r="E22" s="5"/>
    </row>
    <row r="23" spans="1:8" x14ac:dyDescent="0.25">
      <c r="B23" s="5"/>
      <c r="C23" s="5"/>
      <c r="D23" s="5"/>
      <c r="E23" s="5"/>
    </row>
    <row r="24" spans="1:8" x14ac:dyDescent="0.25">
      <c r="B24" s="5"/>
      <c r="C24" s="5"/>
      <c r="D24" s="5"/>
      <c r="E24" s="5"/>
    </row>
    <row r="25" spans="1:8" x14ac:dyDescent="0.25">
      <c r="B25" s="5"/>
      <c r="C25" s="5"/>
      <c r="D25" s="5"/>
      <c r="E25" s="5"/>
    </row>
    <row r="26" spans="1:8" x14ac:dyDescent="0.25">
      <c r="B26" s="5"/>
      <c r="C26" s="5"/>
      <c r="D26" s="5"/>
      <c r="E26" s="5"/>
    </row>
    <row r="27" spans="1:8" x14ac:dyDescent="0.25">
      <c r="B27" s="5"/>
      <c r="C27" s="5"/>
      <c r="D27" s="5"/>
      <c r="E27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R28" sqref="R28"/>
    </sheetView>
  </sheetViews>
  <sheetFormatPr defaultRowHeight="15" x14ac:dyDescent="0.25"/>
  <cols>
    <col min="1" max="1" width="21" customWidth="1"/>
  </cols>
  <sheetData>
    <row r="1" spans="1:6" x14ac:dyDescent="0.25">
      <c r="B1" t="s">
        <v>25</v>
      </c>
      <c r="C1" t="s">
        <v>26</v>
      </c>
      <c r="D1" t="s">
        <v>27</v>
      </c>
      <c r="E1" t="s">
        <v>28</v>
      </c>
      <c r="F1" t="s">
        <v>32</v>
      </c>
    </row>
    <row r="2" spans="1:6" x14ac:dyDescent="0.25">
      <c r="A2" s="32" t="s">
        <v>21</v>
      </c>
      <c r="B2" s="32">
        <v>45</v>
      </c>
      <c r="C2" s="32">
        <v>17</v>
      </c>
      <c r="D2" s="32">
        <v>35</v>
      </c>
      <c r="E2" s="32">
        <v>50</v>
      </c>
      <c r="F2" s="32">
        <f>SUM(B2:E2)</f>
        <v>147</v>
      </c>
    </row>
    <row r="3" spans="1:6" x14ac:dyDescent="0.25">
      <c r="A3" s="35" t="s">
        <v>22</v>
      </c>
      <c r="B3" s="35">
        <v>100</v>
      </c>
      <c r="C3" s="35">
        <v>15</v>
      </c>
      <c r="D3" s="35">
        <v>23</v>
      </c>
      <c r="E3" s="35">
        <v>10</v>
      </c>
      <c r="F3">
        <f t="shared" ref="F3:F6" si="0">SUM(B3:E3)</f>
        <v>148</v>
      </c>
    </row>
    <row r="4" spans="1:6" x14ac:dyDescent="0.25">
      <c r="A4" s="36" t="s">
        <v>23</v>
      </c>
      <c r="B4" s="36">
        <v>19</v>
      </c>
      <c r="C4" s="36">
        <v>45</v>
      </c>
      <c r="D4" s="36">
        <v>76</v>
      </c>
      <c r="E4" s="36">
        <v>45</v>
      </c>
      <c r="F4">
        <f t="shared" si="0"/>
        <v>185</v>
      </c>
    </row>
    <row r="5" spans="1:6" x14ac:dyDescent="0.25">
      <c r="A5" s="34" t="s">
        <v>24</v>
      </c>
      <c r="B5" s="34">
        <v>90</v>
      </c>
      <c r="C5" s="34">
        <v>56</v>
      </c>
      <c r="D5" s="34">
        <v>26</v>
      </c>
      <c r="E5" s="34">
        <v>43</v>
      </c>
      <c r="F5">
        <f t="shared" si="0"/>
        <v>215</v>
      </c>
    </row>
    <row r="6" spans="1:6" x14ac:dyDescent="0.25">
      <c r="A6" t="s">
        <v>32</v>
      </c>
      <c r="B6">
        <f>SUM(B2:B5)</f>
        <v>254</v>
      </c>
      <c r="C6">
        <f t="shared" ref="C6:E6" si="1">SUM(C2:C5)</f>
        <v>133</v>
      </c>
      <c r="D6">
        <f t="shared" si="1"/>
        <v>160</v>
      </c>
      <c r="E6">
        <f t="shared" si="1"/>
        <v>148</v>
      </c>
      <c r="F6">
        <f t="shared" si="0"/>
        <v>695</v>
      </c>
    </row>
    <row r="7" spans="1:6" x14ac:dyDescent="0.25">
      <c r="A7" s="5"/>
    </row>
    <row r="8" spans="1:6" x14ac:dyDescent="0.25">
      <c r="A8" s="31" t="s">
        <v>43</v>
      </c>
      <c r="B8" s="33">
        <f>B2/B6</f>
        <v>0.17716535433070865</v>
      </c>
      <c r="C8" s="33">
        <f t="shared" ref="C8:E8" si="2">C2/C6</f>
        <v>0.12781954887218044</v>
      </c>
      <c r="D8" s="33">
        <f t="shared" si="2"/>
        <v>0.21875</v>
      </c>
      <c r="E8" s="33">
        <f t="shared" si="2"/>
        <v>0.33783783783783783</v>
      </c>
    </row>
    <row r="9" spans="1:6" x14ac:dyDescent="0.25">
      <c r="A9" s="7" t="s">
        <v>33</v>
      </c>
      <c r="B9" s="9">
        <f>B8*(1-B8)/B6</f>
        <v>5.7392831321095709E-4</v>
      </c>
      <c r="C9" s="9">
        <f t="shared" ref="C9:E9" si="3">C8*(1-C8)/C6</f>
        <v>8.3820835938565948E-4</v>
      </c>
      <c r="D9" s="9">
        <f t="shared" si="3"/>
        <v>1.068115234375E-3</v>
      </c>
      <c r="E9" s="9">
        <f t="shared" si="3"/>
        <v>1.5115096835330584E-3</v>
      </c>
    </row>
    <row r="10" spans="1:6" x14ac:dyDescent="0.25">
      <c r="A10" s="7" t="s">
        <v>34</v>
      </c>
      <c r="B10" s="9">
        <f>SQRT(B9)</f>
        <v>2.3956800980326175E-2</v>
      </c>
      <c r="C10" s="9">
        <f t="shared" ref="C10:E10" si="4">SQRT(C9)</f>
        <v>2.8951828256358173E-2</v>
      </c>
      <c r="D10" s="9">
        <f t="shared" si="4"/>
        <v>3.2682032286487327E-2</v>
      </c>
      <c r="E10" s="9">
        <f t="shared" si="4"/>
        <v>3.8878138889780443E-2</v>
      </c>
    </row>
    <row r="11" spans="1:6" x14ac:dyDescent="0.25">
      <c r="A11" s="7" t="s">
        <v>35</v>
      </c>
      <c r="B11" s="9">
        <f>1.96*B10</f>
        <v>4.6955329921439304E-2</v>
      </c>
      <c r="C11" s="9">
        <f t="shared" ref="C11:E11" si="5">1.96*C10</f>
        <v>5.6745583382462016E-2</v>
      </c>
      <c r="D11" s="9">
        <f t="shared" si="5"/>
        <v>6.4056783281515164E-2</v>
      </c>
      <c r="E11" s="9">
        <f t="shared" si="5"/>
        <v>7.620115222396967E-2</v>
      </c>
    </row>
    <row r="12" spans="1:6" x14ac:dyDescent="0.25">
      <c r="A12" s="7" t="s">
        <v>36</v>
      </c>
      <c r="B12" s="9">
        <f>B8-B11</f>
        <v>0.13021002440926935</v>
      </c>
      <c r="C12" s="9">
        <f t="shared" ref="C12:E12" si="6">C8-C11</f>
        <v>7.1073965489718421E-2</v>
      </c>
      <c r="D12" s="9">
        <f t="shared" si="6"/>
        <v>0.15469321671848485</v>
      </c>
      <c r="E12" s="9">
        <f t="shared" si="6"/>
        <v>0.26163668561386816</v>
      </c>
    </row>
    <row r="13" spans="1:6" x14ac:dyDescent="0.25">
      <c r="A13" s="7" t="s">
        <v>37</v>
      </c>
      <c r="B13" s="9">
        <f>B8+B11</f>
        <v>0.22412068425214796</v>
      </c>
      <c r="C13" s="9">
        <f t="shared" ref="C13:E13" si="7">C8+C11</f>
        <v>0.18456513225464247</v>
      </c>
      <c r="D13" s="9">
        <f t="shared" si="7"/>
        <v>0.28280678328151515</v>
      </c>
      <c r="E13" s="9">
        <f t="shared" si="7"/>
        <v>0.4140389900618075</v>
      </c>
    </row>
    <row r="14" spans="1:6" x14ac:dyDescent="0.25">
      <c r="A14" s="5"/>
    </row>
    <row r="15" spans="1:6" x14ac:dyDescent="0.25">
      <c r="A15" s="22" t="s">
        <v>44</v>
      </c>
      <c r="B15" s="23">
        <f>B3/B6</f>
        <v>0.39370078740157483</v>
      </c>
      <c r="C15" s="23">
        <f t="shared" ref="C15:E15" si="8">C3/C6</f>
        <v>0.11278195488721804</v>
      </c>
      <c r="D15" s="23">
        <f t="shared" si="8"/>
        <v>0.14374999999999999</v>
      </c>
      <c r="E15" s="23">
        <f t="shared" si="8"/>
        <v>6.7567567567567571E-2</v>
      </c>
    </row>
    <row r="16" spans="1:6" x14ac:dyDescent="0.25">
      <c r="A16" s="7" t="s">
        <v>33</v>
      </c>
      <c r="B16" s="9">
        <f>B15*(1-B15)/B6</f>
        <v>9.397656590588772E-4</v>
      </c>
      <c r="C16" s="9">
        <f t="shared" ref="C16:E16" si="9">C15*(1-C15)/C6</f>
        <v>7.5234725969199675E-4</v>
      </c>
      <c r="D16" s="9">
        <f t="shared" si="9"/>
        <v>7.6928710937499984E-4</v>
      </c>
      <c r="E16" s="9">
        <f t="shared" si="9"/>
        <v>4.256904823011471E-4</v>
      </c>
    </row>
    <row r="17" spans="1:5" x14ac:dyDescent="0.25">
      <c r="A17" s="7" t="s">
        <v>34</v>
      </c>
      <c r="B17" s="9">
        <f>SQRT(B16)</f>
        <v>3.0655597515932994E-2</v>
      </c>
      <c r="C17" s="9">
        <f t="shared" ref="C17:E17" si="10">SQRT(C16)</f>
        <v>2.7428949299818189E-2</v>
      </c>
      <c r="D17" s="9">
        <f t="shared" si="10"/>
        <v>2.7736025479058818E-2</v>
      </c>
      <c r="E17" s="9">
        <f t="shared" si="10"/>
        <v>2.0632267987333509E-2</v>
      </c>
    </row>
    <row r="18" spans="1:5" x14ac:dyDescent="0.25">
      <c r="A18" s="7" t="s">
        <v>35</v>
      </c>
      <c r="B18" s="9">
        <f>1.96*B17</f>
        <v>6.0084971131228668E-2</v>
      </c>
      <c r="C18" s="9">
        <f t="shared" ref="C18:E18" si="11">1.96*C17</f>
        <v>5.3760740627643647E-2</v>
      </c>
      <c r="D18" s="9">
        <f t="shared" si="11"/>
        <v>5.4362609938955281E-2</v>
      </c>
      <c r="E18" s="9">
        <f t="shared" si="11"/>
        <v>4.0439245255173679E-2</v>
      </c>
    </row>
    <row r="19" spans="1:5" x14ac:dyDescent="0.25">
      <c r="A19" s="7" t="s">
        <v>36</v>
      </c>
      <c r="B19" s="9">
        <f>B15-B18</f>
        <v>0.33361581627034614</v>
      </c>
      <c r="C19" s="9">
        <f t="shared" ref="C19:E19" si="12">C15-C18</f>
        <v>5.9021214259574392E-2</v>
      </c>
      <c r="D19" s="9">
        <f t="shared" si="12"/>
        <v>8.9387390061044708E-2</v>
      </c>
      <c r="E19" s="9">
        <f t="shared" si="12"/>
        <v>2.7128322312393892E-2</v>
      </c>
    </row>
    <row r="20" spans="1:5" x14ac:dyDescent="0.25">
      <c r="A20" s="7" t="s">
        <v>37</v>
      </c>
      <c r="B20" s="9">
        <f>B15+B18</f>
        <v>0.45378575853280351</v>
      </c>
      <c r="C20" s="9">
        <f t="shared" ref="C20:E20" si="13">C15+C18</f>
        <v>0.16654269551486167</v>
      </c>
      <c r="D20" s="9">
        <f t="shared" si="13"/>
        <v>0.19811260993895527</v>
      </c>
      <c r="E20" s="9">
        <f t="shared" si="13"/>
        <v>0.10800681282274124</v>
      </c>
    </row>
    <row r="21" spans="1:5" x14ac:dyDescent="0.25">
      <c r="A21" s="5"/>
    </row>
    <row r="22" spans="1:5" x14ac:dyDescent="0.25">
      <c r="A22" s="17" t="s">
        <v>45</v>
      </c>
      <c r="B22" s="18">
        <f>B4/B6</f>
        <v>7.4803149606299218E-2</v>
      </c>
      <c r="C22" s="18">
        <f t="shared" ref="C22:E22" si="14">C4/C6</f>
        <v>0.33834586466165412</v>
      </c>
      <c r="D22" s="18">
        <f t="shared" si="14"/>
        <v>0.47499999999999998</v>
      </c>
      <c r="E22" s="18">
        <f t="shared" si="14"/>
        <v>0.30405405405405406</v>
      </c>
    </row>
    <row r="23" spans="1:5" x14ac:dyDescent="0.25">
      <c r="A23" s="7" t="s">
        <v>33</v>
      </c>
      <c r="B23" s="10">
        <f>B22*(1-B22)/B6</f>
        <v>2.724710173829797E-4</v>
      </c>
      <c r="C23" s="10">
        <f t="shared" ref="C23:E23" si="15">C22*(1-C22)/C6</f>
        <v>1.6832175979549753E-3</v>
      </c>
      <c r="D23" s="10">
        <f t="shared" si="15"/>
        <v>1.5585937499999999E-3</v>
      </c>
      <c r="E23" s="10">
        <f t="shared" si="15"/>
        <v>1.4297647720766784E-3</v>
      </c>
    </row>
    <row r="24" spans="1:5" x14ac:dyDescent="0.25">
      <c r="A24" s="7" t="s">
        <v>34</v>
      </c>
      <c r="B24" s="10">
        <f>SQRT(B23)</f>
        <v>1.6506696137718768E-2</v>
      </c>
      <c r="C24" s="10">
        <f t="shared" ref="C24:E24" si="16">SQRT(C23)</f>
        <v>4.1027034964215676E-2</v>
      </c>
      <c r="D24" s="10">
        <f t="shared" si="16"/>
        <v>3.9479029243384388E-2</v>
      </c>
      <c r="E24" s="10">
        <f t="shared" si="16"/>
        <v>3.7812230456251567E-2</v>
      </c>
    </row>
    <row r="25" spans="1:5" x14ac:dyDescent="0.25">
      <c r="A25" s="7" t="s">
        <v>35</v>
      </c>
      <c r="B25" s="10">
        <f>1.96*B24</f>
        <v>3.2353124429928784E-2</v>
      </c>
      <c r="C25" s="10">
        <f t="shared" ref="C25:E25" si="17">1.96*C24</f>
        <v>8.0412988529862728E-2</v>
      </c>
      <c r="D25" s="10">
        <f t="shared" si="17"/>
        <v>7.7378897317033402E-2</v>
      </c>
      <c r="E25" s="10">
        <f t="shared" si="17"/>
        <v>7.411197169425307E-2</v>
      </c>
    </row>
    <row r="26" spans="1:5" x14ac:dyDescent="0.25">
      <c r="A26" s="7" t="s">
        <v>36</v>
      </c>
      <c r="B26" s="10">
        <f>B22-B25</f>
        <v>4.2450025176370434E-2</v>
      </c>
      <c r="C26" s="10">
        <f t="shared" ref="C26:E26" si="18">C22-C25</f>
        <v>0.25793287613179139</v>
      </c>
      <c r="D26" s="10">
        <f t="shared" si="18"/>
        <v>0.39762110268296658</v>
      </c>
      <c r="E26" s="10">
        <f t="shared" si="18"/>
        <v>0.22994208235980099</v>
      </c>
    </row>
    <row r="27" spans="1:5" x14ac:dyDescent="0.25">
      <c r="A27" s="7" t="s">
        <v>37</v>
      </c>
      <c r="B27" s="10">
        <f>B22+B25</f>
        <v>0.107156274036228</v>
      </c>
      <c r="C27" s="10">
        <f t="shared" ref="C27:E27" si="19">C22+C25</f>
        <v>0.41875885319151684</v>
      </c>
      <c r="D27" s="10">
        <f t="shared" si="19"/>
        <v>0.55237889731703338</v>
      </c>
      <c r="E27" s="10">
        <f t="shared" si="19"/>
        <v>0.37816602574830716</v>
      </c>
    </row>
    <row r="28" spans="1:5" x14ac:dyDescent="0.25">
      <c r="A28" s="5"/>
      <c r="B28" s="11"/>
      <c r="C28" s="11"/>
      <c r="D28" s="11"/>
      <c r="E28" s="11"/>
    </row>
    <row r="29" spans="1:5" x14ac:dyDescent="0.25">
      <c r="A29" s="6" t="s">
        <v>46</v>
      </c>
      <c r="B29" s="15">
        <f>B5/B6</f>
        <v>0.3543307086614173</v>
      </c>
      <c r="C29" s="15">
        <f t="shared" ref="C29:E29" si="20">C5/C6</f>
        <v>0.42105263157894735</v>
      </c>
      <c r="D29" s="15">
        <f t="shared" si="20"/>
        <v>0.16250000000000001</v>
      </c>
      <c r="E29" s="15">
        <f t="shared" si="20"/>
        <v>0.29054054054054052</v>
      </c>
    </row>
    <row r="30" spans="1:5" x14ac:dyDescent="0.25">
      <c r="A30" s="7" t="s">
        <v>33</v>
      </c>
      <c r="B30" s="10">
        <f>B29*(1-B29)/B6</f>
        <v>9.007104628382484E-4</v>
      </c>
      <c r="C30" s="10">
        <f t="shared" ref="C30:E30" si="21">C29*(1-C29)/C6</f>
        <v>1.8328369399954179E-3</v>
      </c>
      <c r="D30" s="10">
        <f t="shared" si="21"/>
        <v>8.505859375000001E-4</v>
      </c>
      <c r="E30" s="10">
        <f t="shared" si="21"/>
        <v>1.3927482083983178E-3</v>
      </c>
    </row>
    <row r="31" spans="1:5" x14ac:dyDescent="0.25">
      <c r="A31" s="7" t="s">
        <v>34</v>
      </c>
      <c r="B31" s="10">
        <f>SQRT(B30)</f>
        <v>3.0011838711386019E-2</v>
      </c>
      <c r="C31" s="10">
        <f t="shared" ref="C31:E31" si="22">SQRT(C30)</f>
        <v>4.2811644911115221E-2</v>
      </c>
      <c r="D31" s="10">
        <f t="shared" si="22"/>
        <v>2.9164806488300245E-2</v>
      </c>
      <c r="E31" s="10">
        <f t="shared" si="22"/>
        <v>3.7319541910349301E-2</v>
      </c>
    </row>
    <row r="32" spans="1:5" x14ac:dyDescent="0.25">
      <c r="A32" s="7" t="s">
        <v>35</v>
      </c>
      <c r="B32" s="10">
        <f>1.96*B31</f>
        <v>5.8823203874316596E-2</v>
      </c>
      <c r="C32" s="10">
        <f t="shared" ref="C32:E32" si="23">1.96*C31</f>
        <v>8.3910824025785827E-2</v>
      </c>
      <c r="D32" s="10">
        <f t="shared" si="23"/>
        <v>5.7163020717068483E-2</v>
      </c>
      <c r="E32" s="10">
        <f t="shared" si="23"/>
        <v>7.3146302144284622E-2</v>
      </c>
    </row>
    <row r="33" spans="1:5" x14ac:dyDescent="0.25">
      <c r="A33" s="7" t="s">
        <v>36</v>
      </c>
      <c r="B33" s="10">
        <f>B29-B32</f>
        <v>0.29550750478710069</v>
      </c>
      <c r="C33" s="10">
        <f t="shared" ref="C33:E33" si="24">C29-C32</f>
        <v>0.33714180755316153</v>
      </c>
      <c r="D33" s="10">
        <f t="shared" si="24"/>
        <v>0.10533697928293152</v>
      </c>
      <c r="E33" s="10">
        <f t="shared" si="24"/>
        <v>0.21739423839625588</v>
      </c>
    </row>
    <row r="34" spans="1:5" x14ac:dyDescent="0.25">
      <c r="A34" s="7" t="s">
        <v>37</v>
      </c>
      <c r="B34" s="10">
        <f>B29+B32</f>
        <v>0.41315391253573391</v>
      </c>
      <c r="C34" s="10">
        <f t="shared" ref="C34:E34" si="25">C29+C32</f>
        <v>0.50496345560473321</v>
      </c>
      <c r="D34" s="10">
        <f t="shared" si="25"/>
        <v>0.2196630207170685</v>
      </c>
      <c r="E34" s="10">
        <f t="shared" si="25"/>
        <v>0.36368684268482515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Munka1</vt:lpstr>
      <vt:lpstr>házi 1</vt:lpstr>
      <vt:lpstr>Munka2</vt:lpstr>
      <vt:lpstr>házi 2</vt:lpstr>
      <vt:lpstr>Munka3</vt:lpstr>
      <vt:lpstr>házi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2021-03-08T14:21:09Z</dcterms:created>
  <dcterms:modified xsi:type="dcterms:W3CDTF">2021-03-08T19:42:19Z</dcterms:modified>
</cp:coreProperties>
</file>